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325" tabRatio="858" activeTab="2"/>
  </bookViews>
  <sheets>
    <sheet name="SUMMARY" sheetId="1" r:id="rId1"/>
    <sheet name="Table I" sheetId="2" r:id="rId2"/>
    <sheet name="Table II" sheetId="3" r:id="rId3"/>
    <sheet name="Table III" sheetId="4" r:id="rId4"/>
    <sheet name="Table IV" sheetId="5" r:id="rId5"/>
    <sheet name="Table V" sheetId="6" r:id="rId6"/>
    <sheet name="Bodies Corporate" sheetId="7" r:id="rId7"/>
    <sheet name="NRI" sheetId="8" r:id="rId8"/>
    <sheet name="HUF" sheetId="9" r:id="rId9"/>
    <sheet name="TRUST" sheetId="10" r:id="rId10"/>
    <sheet name="Clearing Members" sheetId="11" r:id="rId11"/>
    <sheet name="Institutions" sheetId="12" r:id="rId12"/>
    <sheet name="Public" sheetId="13" r:id="rId13"/>
  </sheets>
  <definedNames/>
  <calcPr fullCalcOnLoad="1"/>
</workbook>
</file>

<file path=xl/sharedStrings.xml><?xml version="1.0" encoding="utf-8"?>
<sst xmlns="http://schemas.openxmlformats.org/spreadsheetml/2006/main" count="599" uniqueCount="318">
  <si>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</si>
  <si>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</si>
  <si>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</si>
  <si>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</si>
  <si>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</si>
  <si>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</si>
  <si>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</si>
  <si>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</si>
  <si>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</si>
  <si>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</si>
  <si>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</si>
  <si>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</si>
  <si>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</si>
  <si>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</si>
  <si>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</si>
  <si>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</si>
  <si>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</si>
  <si>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</si>
  <si>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</si>
  <si>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</si>
  <si>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</si>
  <si>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</si>
  <si>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</si>
  <si>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val="single"/>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</si>
  <si>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</si>
  <si>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</si>
  <si>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</si>
  <si>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</si>
  <si>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</si>
  <si>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</si>
  <si>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</si>
  <si>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</si>
  <si>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</si>
  <si>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</si>
  <si>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</si>
  <si>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</si>
  <si>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</si>
  <si>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</si>
  <si>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</si>
  <si>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</si>
  <si>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</si>
  <si>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</si>
  <si>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</si>
  <si>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</si>
  <si>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</si>
  <si>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</si>
  <si>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</si>
  <si>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</si>
  <si>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</si>
  <si>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</si>
  <si>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</si>
  <si>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</si>
  <si>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</si>
  <si>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</si>
  <si>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</si>
  <si>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</si>
  <si>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</si>
  <si>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</si>
  <si>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</si>
  <si>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</si>
  <si>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</si>
  <si>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</si>
  <si>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</si>
  <si>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</si>
  <si>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</si>
  <si>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</si>
  <si>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</si>
  <si>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</si>
  <si>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</si>
  <si>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</si>
  <si>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</si>
  <si>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</si>
  <si>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</si>
  <si>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</si>
  <si>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</si>
  <si>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</si>
  <si>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</si>
  <si>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</si>
  <si>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</si>
  <si>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</si>
  <si>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</si>
  <si>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</si>
  <si>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</si>
  <si>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</si>
  <si>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</si>
  <si>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</si>
  <si>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</si>
  <si>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</si>
  <si>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</si>
  <si>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</si>
  <si>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</si>
  <si>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</si>
  <si>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</si>
  <si>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</si>
  <si>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</si>
  <si>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</si>
  <si>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</si>
  <si>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</si>
  <si>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</si>
  <si>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</si>
  <si>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</si>
  <si>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</si>
  <si>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</si>
  <si>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</si>
  <si>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</si>
  <si>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</si>
  <si>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</si>
  <si>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</si>
  <si>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</si>
  <si>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</si>
  <si>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</si>
  <si>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</si>
  <si>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</si>
  <si>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</si>
  <si>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</si>
  <si>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</si>
  <si>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</si>
  <si>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</si>
  <si>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</si>
  <si>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</si>
  <si>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</si>
  <si>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</si>
  <si>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</si>
  <si>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</si>
  <si>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</si>
  <si>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</si>
  <si>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 xml:space="preserve">RELIABLE DATA SERVICES LTD                                  </t>
  </si>
  <si>
    <t>31/12/2020</t>
  </si>
  <si>
    <t>Indian</t>
  </si>
  <si>
    <t>(a)</t>
  </si>
  <si>
    <t>Individual/Hindu Undivided Family</t>
  </si>
  <si>
    <t>SANJAY KUMAR PATHAK</t>
  </si>
  <si>
    <t xml:space="preserve">AANPP1285F                    </t>
  </si>
  <si>
    <t>RAKESH JHA</t>
  </si>
  <si>
    <t xml:space="preserve">ADKPJ6675K                    </t>
  </si>
  <si>
    <t>SUNIL KUMAR RAI</t>
  </si>
  <si>
    <t xml:space="preserve">ACQPR1035A                    </t>
  </si>
  <si>
    <t>SANDEEP KUMAR JHA</t>
  </si>
  <si>
    <t xml:space="preserve">ACUPJ8123D                    </t>
  </si>
  <si>
    <t>ANIL KUMAR JHA</t>
  </si>
  <si>
    <t xml:space="preserve">AGCPJ8322J                    </t>
  </si>
  <si>
    <t>MEENAKSHI PATHAK</t>
  </si>
  <si>
    <t xml:space="preserve">AHBPP1179K                    </t>
  </si>
  <si>
    <t>MEENU RAI</t>
  </si>
  <si>
    <t xml:space="preserve">ALAPR0461R                    </t>
  </si>
  <si>
    <t>SRISHTI JHA</t>
  </si>
  <si>
    <t xml:space="preserve">AIDPJ1525E                    </t>
  </si>
  <si>
    <t>ANSHU JHA</t>
  </si>
  <si>
    <t xml:space="preserve">AHLPJ9925F                    </t>
  </si>
  <si>
    <t>RAVI ANAND JHA</t>
  </si>
  <si>
    <t xml:space="preserve">AZNPJ9584E                    </t>
  </si>
  <si>
    <t>(b)</t>
  </si>
  <si>
    <t>Central Government/State Government(s)</t>
  </si>
  <si>
    <t>(c)</t>
  </si>
  <si>
    <t>Financial Institutions/Banks</t>
  </si>
  <si>
    <t>(d)</t>
  </si>
  <si>
    <t>Any Other (Specity)</t>
  </si>
  <si>
    <t>Sub Total (A)(1)</t>
  </si>
  <si>
    <t>Foreign</t>
  </si>
  <si>
    <t>Individual/Non Resident Individual/Foreign Individual</t>
  </si>
  <si>
    <t>Government</t>
  </si>
  <si>
    <t>Institutions</t>
  </si>
  <si>
    <t>Foreign Portfolio Investor</t>
  </si>
  <si>
    <t>(e)</t>
  </si>
  <si>
    <t>Sub Total (A)(2)</t>
  </si>
  <si>
    <t>Total Shareholding of Promoter and Promoter Group (A)= (A)(1)+(A)(2)</t>
  </si>
  <si>
    <t>Mutual Fund</t>
  </si>
  <si>
    <t>Venture Capital Funds</t>
  </si>
  <si>
    <t>Alternate Investment Funds</t>
  </si>
  <si>
    <t>Foreign Venture Capital Investor</t>
  </si>
  <si>
    <t>Foreign Portfolio Investors</t>
  </si>
  <si>
    <t>(f)</t>
  </si>
  <si>
    <t>(g)</t>
  </si>
  <si>
    <t>Insurance Companies</t>
  </si>
  <si>
    <t>(h)</t>
  </si>
  <si>
    <t>Providend Fund/Pensions Funds</t>
  </si>
  <si>
    <t>(i)</t>
  </si>
  <si>
    <t>Any Other Specify</t>
  </si>
  <si>
    <t>Sub Total (B)(1)</t>
  </si>
  <si>
    <t>Central Government/State Government/President of India</t>
  </si>
  <si>
    <t>Sub Total (B)(2)</t>
  </si>
  <si>
    <t>1. Individual Shareholders holding Nominal Share Capital Up to 2 Lacs</t>
  </si>
  <si>
    <t>2. Individual Shareholders holding Nominal Share Capital Above  2 Lacs</t>
  </si>
  <si>
    <t>KAMINIBEN KALPESHKUMAR PATEL</t>
  </si>
  <si>
    <t xml:space="preserve">AHSPP4460A                    </t>
  </si>
  <si>
    <t>ROHIT SHARMA</t>
  </si>
  <si>
    <t xml:space="preserve">APZPS0344H                    </t>
  </si>
  <si>
    <t>NBFCs Registered with RBI</t>
  </si>
  <si>
    <t>Employee Trusts</t>
  </si>
  <si>
    <t>Any other (Specity)</t>
  </si>
  <si>
    <t>(e1)</t>
  </si>
  <si>
    <t>Bodies Corporate</t>
  </si>
  <si>
    <t>SAAKSSHAAT INFOTECH PRIVATE LIMITED</t>
  </si>
  <si>
    <t xml:space="preserve">AAVCS8096G                    </t>
  </si>
  <si>
    <t>REAL OUTSOURCING SERVICES PRIVATE LIMITED</t>
  </si>
  <si>
    <t xml:space="preserve">AAHCR0293C                    </t>
  </si>
  <si>
    <t>ELITE ACCFIN SOLUTIONS PRIVATE LIMITED</t>
  </si>
  <si>
    <t xml:space="preserve">AACCE3201C                    </t>
  </si>
  <si>
    <t>AIRAN LIMITED</t>
  </si>
  <si>
    <t xml:space="preserve">AAACA9567D                    </t>
  </si>
  <si>
    <t>LOANACHARYA CONSULTANTS</t>
  </si>
  <si>
    <t xml:space="preserve">AACCS2519P                    </t>
  </si>
  <si>
    <t>CQUB INFOSYSTEMS PRIVATE LIMITED</t>
  </si>
  <si>
    <t xml:space="preserve">AAECC8692D                    </t>
  </si>
  <si>
    <t>(e2)</t>
  </si>
  <si>
    <t>Non Resident Indians</t>
  </si>
  <si>
    <t>(e3)</t>
  </si>
  <si>
    <t>Resident Indian Huf</t>
  </si>
  <si>
    <t>(e4)</t>
  </si>
  <si>
    <t>Trusts</t>
  </si>
  <si>
    <t>(e5)</t>
  </si>
  <si>
    <t>Clearing Members/House</t>
  </si>
  <si>
    <t>(e6)</t>
  </si>
  <si>
    <t>Foreign Companies</t>
  </si>
  <si>
    <t>(e7)</t>
  </si>
  <si>
    <t>IEPF</t>
  </si>
  <si>
    <t>(e8)</t>
  </si>
  <si>
    <t>Escrow Account</t>
  </si>
  <si>
    <t>(e9)</t>
  </si>
  <si>
    <t>Others</t>
  </si>
  <si>
    <t>Sub Total (B)(3)</t>
  </si>
  <si>
    <t>Total Public Shareholding (B)= (B)(1)+(B)(2) + B (3)</t>
  </si>
  <si>
    <t>C1</t>
  </si>
  <si>
    <t>Custodian/DR Holder</t>
  </si>
  <si>
    <t>C2</t>
  </si>
  <si>
    <t>Employees Benefit Trust (Under SEBI (Share Based Employee Benefit Regulation 2014)</t>
  </si>
  <si>
    <t>Total Non Promoter Non Public Shareholding (C)= (C)(1)+(C)(2)</t>
  </si>
  <si>
    <t>Sr.No</t>
  </si>
  <si>
    <t>Pan Number</t>
  </si>
  <si>
    <t>Name of Shareholders</t>
  </si>
  <si>
    <t>FP -Shares</t>
  </si>
  <si>
    <t>PP- Shares</t>
  </si>
  <si>
    <t>Total Shares</t>
  </si>
  <si>
    <t>%age</t>
  </si>
  <si>
    <t>Nom.Value</t>
  </si>
  <si>
    <t>Debentures</t>
  </si>
  <si>
    <t>Code</t>
  </si>
  <si>
    <t xml:space="preserve">B3E1 </t>
  </si>
  <si>
    <t>BODIES CORPORATE-DOMESTIC</t>
  </si>
  <si>
    <t xml:space="preserve">ABBFA0727C                    </t>
  </si>
  <si>
    <t>AS FINALYSIS VENTURES LLP</t>
  </si>
  <si>
    <t xml:space="preserve">AAGCB0134P                    </t>
  </si>
  <si>
    <t>BEELINE BROKING LIMITED</t>
  </si>
  <si>
    <t xml:space="preserve">AAACN1797L                    </t>
  </si>
  <si>
    <t>NATIONAL STOCK EXCHANGE OF INDIA LIMITED</t>
  </si>
  <si>
    <t xml:space="preserve">AAOCA5711D                    </t>
  </si>
  <si>
    <t>ARMOUR CAPITAL PRIVATE LIMITED</t>
  </si>
  <si>
    <t xml:space="preserve">AABCJ2513R                    </t>
  </si>
  <si>
    <t>JAYANT SHARE BROKING PRIVATE LTD</t>
  </si>
  <si>
    <t xml:space="preserve">AABCA5667R                    </t>
  </si>
  <si>
    <t>AGENCIES RAJASTHAN PRIVATE LIMITED</t>
  </si>
  <si>
    <t xml:space="preserve">AAACR9172R                    </t>
  </si>
  <si>
    <t>PROLIFE INDUSTRIES LIMITED</t>
  </si>
  <si>
    <t>Non Resident Indian</t>
  </si>
  <si>
    <t>HUF</t>
  </si>
  <si>
    <t xml:space="preserve">AAOHA0587J                    </t>
  </si>
  <si>
    <t>ADHEESH KABRA HUF .</t>
  </si>
  <si>
    <t xml:space="preserve">B3E3 </t>
  </si>
  <si>
    <t>RESIDENT HUF /APOS</t>
  </si>
  <si>
    <t xml:space="preserve">AAKHA6644J                    </t>
  </si>
  <si>
    <t>ANIL AGRAWAL HUF .</t>
  </si>
  <si>
    <t xml:space="preserve">AABHC5046D                    </t>
  </si>
  <si>
    <t>CHIRAG  PADSHAH  HUF</t>
  </si>
  <si>
    <t>HUF /APOS</t>
  </si>
  <si>
    <t xml:space="preserve">AAQHS5406Q                    </t>
  </si>
  <si>
    <t>SANJIV HUF .</t>
  </si>
  <si>
    <t xml:space="preserve">AAOHR6173F                    </t>
  </si>
  <si>
    <t>RAJIB  RANJAN HUF</t>
  </si>
  <si>
    <t xml:space="preserve">AANHM5817Q                    </t>
  </si>
  <si>
    <t>MEHUL BABULAL SHAH HUF</t>
  </si>
  <si>
    <t xml:space="preserve">AADHP7418L                    </t>
  </si>
  <si>
    <t>PRAHLADRAI KISHORILAL- HUF</t>
  </si>
  <si>
    <t xml:space="preserve">AADHJ6313A                    </t>
  </si>
  <si>
    <t>JITENDRA KUMAR BANWARI LAL HUF .</t>
  </si>
  <si>
    <t xml:space="preserve">AAAHY1778F                    </t>
  </si>
  <si>
    <t>YOGESH AGRAWAL (HUF) .</t>
  </si>
  <si>
    <t xml:space="preserve">AAJHP5090G                    </t>
  </si>
  <si>
    <t>PRAGNESH ARVINDBHAI SHAH HUF .</t>
  </si>
  <si>
    <t xml:space="preserve">AAHHS4209L                    </t>
  </si>
  <si>
    <t>BHAVARLAL  HINDUJI  SHAH</t>
  </si>
  <si>
    <t xml:space="preserve">AAHHJ9510M                    </t>
  </si>
  <si>
    <t>JIGNESH PITHIA HUF .</t>
  </si>
  <si>
    <t xml:space="preserve">AAGHJ5626K                    </t>
  </si>
  <si>
    <t>JAYESH OTTAMCHAND MEHTA HUF</t>
  </si>
  <si>
    <t xml:space="preserve">AAFHS6482K                    </t>
  </si>
  <si>
    <t>SHAH NIKHIL DHIRAJLAL HUF</t>
  </si>
  <si>
    <t xml:space="preserve">AAFHG1517B                    </t>
  </si>
  <si>
    <t>GAURAV SUKHIJA (HUF) .</t>
  </si>
  <si>
    <t xml:space="preserve">AADHS0558J                    </t>
  </si>
  <si>
    <t>MUKUNDKUMAR JAWANMAL SURANI</t>
  </si>
  <si>
    <t xml:space="preserve">AAAHO8296G                    </t>
  </si>
  <si>
    <t>OM PRAKASH MANTRY HUF .</t>
  </si>
  <si>
    <t>TRUST</t>
  </si>
  <si>
    <t>NomValue</t>
  </si>
  <si>
    <t>(B1)</t>
  </si>
  <si>
    <t>Individual Shareholders Holding Nominal Share Captial Above Rs. 2 Lac</t>
  </si>
  <si>
    <t xml:space="preserve">B3A  </t>
  </si>
  <si>
    <t>RESIDENT INDIAN</t>
  </si>
  <si>
    <t>RESIDENT ORDINARY</t>
  </si>
  <si>
    <t xml:space="preserve">BNGPP0338A                    </t>
  </si>
  <si>
    <t>AJAY KUMAR PANESAR</t>
  </si>
  <si>
    <t xml:space="preserve">BGBPP4358L                    </t>
  </si>
  <si>
    <t>BHANUMATIBEN R PATEL</t>
  </si>
  <si>
    <t xml:space="preserve">AFBPK3344M                    </t>
  </si>
  <si>
    <t>RANJANA KUMAR</t>
  </si>
  <si>
    <t xml:space="preserve">AKWPM5780F                    </t>
  </si>
  <si>
    <t>YOGESH MISHRA</t>
  </si>
  <si>
    <t xml:space="preserve">BADPS8713G                    </t>
  </si>
  <si>
    <t>SHAH MALAV HARSHAD</t>
  </si>
  <si>
    <t xml:space="preserve">AACPO6709J                    </t>
  </si>
  <si>
    <t>ANIL KUMAR OJHA</t>
  </si>
  <si>
    <t xml:space="preserve">AJYPS0503P                    </t>
  </si>
  <si>
    <t>SUREKHABEN JITENDRAKUMAR SHAH</t>
  </si>
  <si>
    <t xml:space="preserve">ANLPD1916A                    </t>
  </si>
  <si>
    <t>PRIYANKA NISHIT SHAH</t>
  </si>
  <si>
    <t>BODIES CORPORATE -
LIMITED LIABLITY PARTNERSHIP</t>
  </si>
  <si>
    <t>BODIES CORPORATE-STOCK
 BROKER PROPRIETORY</t>
  </si>
  <si>
    <t>RESIDENT INDIVIDUAL
-NEGATIVE NOMINATIONS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</si>
</sst>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quot;&quot;\ #,##0;&quot;&quot;\`&quot;&quot;\ \-#,##0"/>
    <numFmt numFmtId="165" formatCode="&quot;&quot;\`&quot;&quot;\ #,##0;[Red]&quot;&quot;\`&quot;&quot;\ \-#,##0"/>
    <numFmt numFmtId="166" formatCode="&quot;&quot;\`&quot;&quot;\ #,##0.00;&quot;&quot;\`&quot;&quot;\ \-#,##0.00"/>
    <numFmt numFmtId="167" formatCode="&quot;&quot;\`&quot;&quot;\ #,##0.00;[Red]&quot;&quot;\`&quot;&quot;\ \-#,##0.00"/>
    <numFmt numFmtId="168" formatCode="_ &quot;&quot;\`&quot;&quot;\ * #,##0_ ;_ &quot;&quot;\`&quot;&quot;\ * \-#,##0_ ;_ &quot;&quot;\`&quot;&quot;\ * &quot;-&quot;_ ;_ @_ "/>
    <numFmt numFmtId="169" formatCode="_ * #,##0_ ;_ * \-#,##0_ ;_ * &quot;-&quot;_ ;_ @_ "/>
    <numFmt numFmtId="170" formatCode="_ &quot;&quot;\`&quot;&quot;\ * #,##0.00_ ;_ &quot;&quot;\`&quot;&quot;\ * \-#,##0.00_ ;_ &quot;&quot;\`&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quot;₹&quot;\ * #,##0.00_ ;_ &quot;₹&quot;\ * \-#,##0.00_ ;_ &quot;₹&quot;\ * &quot;-&quot;??_ ;_ @_ "/>
    <numFmt numFmtId="184" formatCode="0_);\(0\)"/>
    <numFmt numFmtId="185" formatCode="00"/>
    <numFmt numFmtId="186" formatCode="0.0000"/>
  </numFmts>
  <fonts count="64">
    <font>
      <sz val="10"/>
      <color rgb="FF000000"/>
      <name val="Times New Roman"/>
      <family val="1"/>
    </font>
    <font>
      <sz val="11"/>
      <color indexed="8"/>
      <name val="Calibri"/>
      <family val="2"/>
    </font>
    <font>
      <b/>
      <u val="single"/>
      <sz val="11"/>
      <name val="Calibri"/>
      <family val="2"/>
    </font>
    <font>
      <b/>
      <sz val="11"/>
      <color indexed="8"/>
      <name val="Calibri"/>
      <family val="2"/>
    </font>
    <font>
      <b/>
      <sz val="9"/>
      <name val="Calibri"/>
      <family val="2"/>
    </font>
    <font>
      <b/>
      <sz val="10"/>
      <color indexed="8"/>
      <name val="Times New Roman"/>
      <family val="1"/>
    </font>
    <font>
      <b/>
      <sz val="10"/>
      <color indexed="12"/>
      <name val="Times New Roman"/>
      <family val="1"/>
    </font>
    <font>
      <b/>
      <sz val="14"/>
      <color indexed="8"/>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1"/>
      <name val="Calibri"/>
      <family val="2"/>
    </font>
    <font>
      <sz val="9"/>
      <color indexed="8"/>
      <name val="Calibri"/>
      <family val="2"/>
    </font>
    <font>
      <b/>
      <sz val="9"/>
      <color indexed="8"/>
      <name val="Calibri"/>
      <family val="2"/>
    </font>
    <font>
      <b/>
      <sz val="9"/>
      <color indexed="12"/>
      <name val="Calibri"/>
      <family val="2"/>
    </font>
    <font>
      <b/>
      <sz val="9"/>
      <color indexed="10"/>
      <name val="Calibri"/>
      <family val="2"/>
    </font>
    <font>
      <i/>
      <sz val="11"/>
      <name val="Cambria"/>
      <family val="1"/>
    </font>
    <font>
      <b/>
      <u val="single"/>
      <sz val="16"/>
      <name val="Calibri"/>
      <family val="2"/>
    </font>
    <font>
      <b/>
      <sz val="12"/>
      <color indexed="8"/>
      <name val="Calibri"/>
      <family val="2"/>
    </font>
    <font>
      <sz val="11"/>
      <color indexed="8"/>
      <name val="Times New Roman"/>
      <family val="1"/>
    </font>
    <font>
      <b/>
      <sz val="12"/>
      <color indexed="8"/>
      <name val="Times New Roman"/>
      <family val="1"/>
    </font>
    <font>
      <u val="single"/>
      <sz val="10"/>
      <color indexed="12"/>
      <name val="Times New Roman"/>
      <family val="1"/>
    </font>
    <font>
      <u val="single"/>
      <sz val="10"/>
      <color indexed="2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
      <sz val="9"/>
      <color rgb="FF000000"/>
      <name val="Calibri"/>
      <family val="2"/>
    </font>
    <font>
      <b/>
      <sz val="9"/>
      <color rgb="FF000000"/>
      <name val="Calibri"/>
      <family val="2"/>
    </font>
    <font>
      <b/>
      <sz val="10"/>
      <color rgb="FF000000"/>
      <name val="Times New Roman"/>
      <family val="1"/>
    </font>
    <font>
      <b/>
      <sz val="12"/>
      <color rgb="FF000000"/>
      <name val="Calibri"/>
      <family val="2"/>
    </font>
    <font>
      <sz val="11"/>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ck"/>
      <top style="thick"/>
      <bottom style="thin"/>
    </border>
    <border>
      <left style="thin"/>
      <right style="thick"/>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color rgb="FF000000"/>
      </left>
      <right style="thin">
        <color rgb="FF000000"/>
      </right>
      <top/>
      <bottom/>
    </border>
    <border>
      <left style="thin">
        <color rgb="FF000000"/>
      </left>
      <right style="thin">
        <color indexed="8"/>
      </right>
      <top style="thin">
        <color indexed="8"/>
      </top>
      <bottom style="thin">
        <color rgb="FF000000"/>
      </bottom>
    </border>
    <border>
      <left style="thin"/>
      <right style="thin">
        <color indexed="63"/>
      </right>
      <top style="thin">
        <color indexed="63"/>
      </top>
      <bottom style="thin"/>
    </border>
    <border>
      <left/>
      <right style="thin">
        <color indexed="8"/>
      </right>
      <top style="thin">
        <color indexed="8"/>
      </top>
      <bottom style="thin">
        <color rgb="FF000000"/>
      </bottom>
    </border>
    <border>
      <left style="thin">
        <color indexed="8"/>
      </left>
      <right style="thin">
        <color indexed="8"/>
      </right>
      <top style="thin">
        <color indexed="8"/>
      </top>
      <bottom style="thin">
        <color rgb="FF000000"/>
      </botto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style="medium">
        <color indexed="63"/>
      </top>
      <bottom style="medium"/>
    </border>
    <border>
      <left>
        <color indexed="63"/>
      </left>
      <right style="thin">
        <color indexed="63"/>
      </right>
      <top style="medium">
        <color indexed="63"/>
      </top>
      <bottom style="medium"/>
    </border>
    <border>
      <left>
        <color indexed="63"/>
      </left>
      <right style="medium">
        <color indexed="63"/>
      </right>
      <top style="medium">
        <color indexed="63"/>
      </top>
      <bottom style="medium"/>
    </border>
    <border>
      <left style="thin"/>
      <right style="thin">
        <color indexed="63"/>
      </right>
      <top style="thin"/>
      <bottom style="thin"/>
    </border>
    <border>
      <left style="thin">
        <color indexed="63"/>
      </left>
      <right style="thin">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color rgb="FF000000"/>
      </left>
      <right style="thin">
        <color rgb="FF000000"/>
      </right>
      <top style="thin">
        <color rgb="FF000000"/>
      </top>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right/>
      <top style="thin">
        <color rgb="FF000000"/>
      </top>
      <bottom>
        <color indexed="63"/>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ck"/>
      <bottom>
        <color indexed="63"/>
      </bottom>
    </border>
    <border>
      <left style="thick"/>
      <right style="thin"/>
      <top style="thick"/>
      <bottom style="thin"/>
    </border>
    <border>
      <left style="thin"/>
      <right style="thin"/>
      <top style="thick"/>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7">
    <xf numFmtId="0" fontId="0" fillId="0" borderId="0" xfId="0" applyFill="1" applyBorder="1" applyAlignment="1">
      <alignment horizontal="left" vertical="top"/>
    </xf>
    <xf numFmtId="0" fontId="56" fillId="0" borderId="0" xfId="0" applyFont="1" applyFill="1" applyBorder="1" applyAlignment="1">
      <alignment horizontal="left" vertical="top"/>
    </xf>
    <xf numFmtId="0" fontId="24" fillId="0" borderId="0" xfId="0" applyFont="1" applyFill="1" applyBorder="1" applyAlignment="1">
      <alignment horizontal="left" vertical="top"/>
    </xf>
    <xf numFmtId="0" fontId="56" fillId="0" borderId="10" xfId="0" applyFont="1" applyFill="1" applyBorder="1" applyAlignment="1">
      <alignment horizontal="left" vertical="top" wrapText="1"/>
    </xf>
    <xf numFmtId="1" fontId="56" fillId="0" borderId="10" xfId="0" applyNumberFormat="1" applyFont="1" applyFill="1" applyBorder="1" applyAlignment="1" quotePrefix="1">
      <alignment horizontal="left" vertical="top" wrapText="1"/>
    </xf>
    <xf numFmtId="0" fontId="25" fillId="0" borderId="0" xfId="0" applyFont="1" applyFill="1" applyBorder="1" applyAlignment="1" quotePrefix="1">
      <alignment horizontal="left" vertical="top"/>
    </xf>
    <xf numFmtId="0" fontId="57" fillId="0" borderId="0" xfId="0" applyFont="1" applyFill="1" applyBorder="1" applyAlignment="1">
      <alignment horizontal="left" vertical="top"/>
    </xf>
    <xf numFmtId="0" fontId="57" fillId="0" borderId="0" xfId="0" applyFont="1" applyFill="1" applyBorder="1" applyAlignment="1" quotePrefix="1">
      <alignment horizontal="left" vertical="top"/>
    </xf>
    <xf numFmtId="0" fontId="24"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8" fillId="0" borderId="0" xfId="0" applyFont="1" applyFill="1" applyBorder="1" applyAlignment="1">
      <alignment horizontal="left" vertical="top"/>
    </xf>
    <xf numFmtId="0" fontId="4"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left" vertical="top" wrapText="1" indent="1"/>
    </xf>
    <xf numFmtId="0" fontId="59" fillId="0" borderId="12" xfId="0" applyFont="1" applyFill="1" applyBorder="1" applyAlignment="1">
      <alignment horizontal="center" vertical="top" wrapText="1"/>
    </xf>
    <xf numFmtId="0" fontId="60" fillId="0" borderId="0" xfId="0" applyFont="1" applyFill="1" applyBorder="1" applyAlignment="1">
      <alignment horizontal="left" vertical="top"/>
    </xf>
    <xf numFmtId="0" fontId="59"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8" fillId="0" borderId="10" xfId="0" applyFont="1" applyFill="1" applyBorder="1" applyAlignment="1">
      <alignment horizontal="center" vertical="top" wrapText="1"/>
    </xf>
    <xf numFmtId="0" fontId="58" fillId="0" borderId="0" xfId="0" applyFont="1" applyFill="1" applyBorder="1" applyAlignment="1">
      <alignment horizontal="right" vertical="top"/>
    </xf>
    <xf numFmtId="0" fontId="58" fillId="0" borderId="13" xfId="0" applyFont="1" applyFill="1" applyBorder="1" applyAlignment="1">
      <alignment horizontal="right" vertical="top" wrapText="1"/>
    </xf>
    <xf numFmtId="0" fontId="58" fillId="0" borderId="11" xfId="0" applyFont="1" applyFill="1" applyBorder="1" applyAlignment="1">
      <alignment horizontal="right" vertical="top" wrapText="1"/>
    </xf>
    <xf numFmtId="0" fontId="58" fillId="0" borderId="10" xfId="0" applyFont="1" applyFill="1" applyBorder="1" applyAlignment="1">
      <alignment horizontal="right" vertical="top" wrapText="1"/>
    </xf>
    <xf numFmtId="0" fontId="58" fillId="0" borderId="0" xfId="0" applyFont="1" applyFill="1" applyBorder="1" applyAlignment="1">
      <alignment horizontal="center" vertical="top"/>
    </xf>
    <xf numFmtId="2" fontId="58" fillId="0" borderId="0" xfId="0" applyNumberFormat="1" applyFont="1" applyFill="1" applyBorder="1" applyAlignment="1">
      <alignment horizontal="right" vertical="top"/>
    </xf>
    <xf numFmtId="0" fontId="4" fillId="0" borderId="10" xfId="0" applyFont="1" applyFill="1" applyBorder="1" applyAlignment="1">
      <alignment horizontal="right" vertical="top" wrapText="1"/>
    </xf>
    <xf numFmtId="2" fontId="0" fillId="0" borderId="0" xfId="0" applyNumberFormat="1" applyFill="1" applyBorder="1" applyAlignment="1">
      <alignment horizontal="left" vertical="top"/>
    </xf>
    <xf numFmtId="0" fontId="58" fillId="0" borderId="14" xfId="0" applyFont="1" applyFill="1" applyBorder="1" applyAlignment="1">
      <alignment horizontal="right" vertical="top" wrapText="1"/>
    </xf>
    <xf numFmtId="0" fontId="56" fillId="0" borderId="0" xfId="0" applyFont="1" applyFill="1" applyBorder="1" applyAlignment="1">
      <alignment vertical="top"/>
    </xf>
    <xf numFmtId="0" fontId="0" fillId="0" borderId="15" xfId="0" applyFill="1" applyBorder="1" applyAlignment="1">
      <alignment horizontal="left" vertical="top" wrapText="1"/>
    </xf>
    <xf numFmtId="0" fontId="0" fillId="0" borderId="16" xfId="0" applyFill="1" applyBorder="1" applyAlignment="1">
      <alignment horizontal="center" vertical="top"/>
    </xf>
    <xf numFmtId="0" fontId="60" fillId="0" borderId="10" xfId="0" applyFont="1" applyFill="1" applyBorder="1" applyAlignment="1">
      <alignment horizontal="left"/>
    </xf>
    <xf numFmtId="0" fontId="60" fillId="0" borderId="10" xfId="0" applyFont="1" applyFill="1" applyBorder="1" applyAlignment="1">
      <alignment horizontal="left" wrapText="1"/>
    </xf>
    <xf numFmtId="0" fontId="0" fillId="0" borderId="16" xfId="0" applyFill="1" applyBorder="1" applyAlignment="1">
      <alignment horizontal="left" vertical="top"/>
    </xf>
    <xf numFmtId="0" fontId="0" fillId="0" borderId="17" xfId="0" applyFill="1" applyBorder="1" applyAlignment="1">
      <alignment horizontal="left" vertical="top"/>
    </xf>
    <xf numFmtId="0" fontId="0" fillId="0" borderId="10" xfId="0" applyFill="1" applyBorder="1" applyAlignment="1">
      <alignment horizontal="left" vertical="top"/>
    </xf>
    <xf numFmtId="0" fontId="0" fillId="0" borderId="10" xfId="0" applyFill="1" applyBorder="1" applyAlignment="1">
      <alignment horizontal="right" vertical="top"/>
    </xf>
    <xf numFmtId="0" fontId="0" fillId="0" borderId="10" xfId="0" applyFill="1" applyBorder="1" applyAlignment="1">
      <alignment horizontal="right" vertical="top" wrapText="1"/>
    </xf>
    <xf numFmtId="0" fontId="0" fillId="0" borderId="18"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56" fillId="0" borderId="0" xfId="0" applyFont="1" applyFill="1" applyBorder="1" applyAlignment="1">
      <alignment horizontal="center" vertical="top"/>
    </xf>
    <xf numFmtId="0" fontId="59" fillId="0" borderId="21" xfId="0" applyFont="1" applyFill="1" applyBorder="1" applyAlignment="1">
      <alignment horizontal="center" vertical="top" wrapText="1"/>
    </xf>
    <xf numFmtId="0" fontId="4" fillId="0" borderId="21" xfId="0" applyFont="1" applyFill="1" applyBorder="1" applyAlignment="1">
      <alignment horizontal="center" vertical="top" wrapText="1"/>
    </xf>
    <xf numFmtId="0" fontId="58" fillId="0" borderId="21" xfId="0" applyFont="1" applyFill="1" applyBorder="1" applyAlignment="1">
      <alignment horizontal="left" vertical="top" wrapText="1"/>
    </xf>
    <xf numFmtId="0" fontId="27" fillId="0" borderId="11" xfId="0" applyFont="1" applyFill="1" applyBorder="1" applyAlignment="1">
      <alignment horizontal="left" vertical="top" wrapText="1" indent="1"/>
    </xf>
    <xf numFmtId="0" fontId="27" fillId="0" borderId="11" xfId="0" applyFont="1" applyFill="1" applyBorder="1" applyAlignment="1">
      <alignment horizontal="left" vertical="top" wrapText="1"/>
    </xf>
    <xf numFmtId="0" fontId="27" fillId="0" borderId="11" xfId="0" applyFont="1" applyFill="1" applyBorder="1" applyAlignment="1">
      <alignment horizontal="right" vertical="top" wrapText="1"/>
    </xf>
    <xf numFmtId="1" fontId="27" fillId="0" borderId="11" xfId="0" applyNumberFormat="1" applyFont="1" applyFill="1" applyBorder="1" applyAlignment="1">
      <alignment horizontal="right" vertical="top" wrapText="1"/>
    </xf>
    <xf numFmtId="2" fontId="27" fillId="0" borderId="11" xfId="0" applyNumberFormat="1" applyFont="1" applyFill="1" applyBorder="1" applyAlignment="1">
      <alignment horizontal="right" vertical="top" wrapText="1"/>
    </xf>
    <xf numFmtId="2" fontId="27" fillId="0" borderId="13" xfId="0" applyNumberFormat="1" applyFont="1" applyFill="1" applyBorder="1" applyAlignment="1">
      <alignment horizontal="right" vertical="top" wrapText="1"/>
    </xf>
    <xf numFmtId="1" fontId="27" fillId="0" borderId="10" xfId="0" applyNumberFormat="1" applyFont="1" applyFill="1" applyBorder="1" applyAlignment="1">
      <alignment horizontal="right" vertical="top" wrapText="1"/>
    </xf>
    <xf numFmtId="2" fontId="27" fillId="0" borderId="10" xfId="0" applyNumberFormat="1" applyFont="1" applyFill="1" applyBorder="1" applyAlignment="1">
      <alignment horizontal="right" vertical="top" wrapText="1"/>
    </xf>
    <xf numFmtId="0" fontId="27" fillId="0" borderId="14" xfId="0" applyFont="1" applyFill="1" applyBorder="1" applyAlignment="1">
      <alignment horizontal="right" vertical="top" wrapText="1"/>
    </xf>
    <xf numFmtId="0" fontId="5" fillId="0" borderId="0" xfId="0" applyFont="1" applyFill="1" applyBorder="1" applyAlignment="1">
      <alignment horizontal="left" vertical="top"/>
    </xf>
    <xf numFmtId="0" fontId="27" fillId="0" borderId="10" xfId="0" applyFont="1" applyFill="1" applyBorder="1" applyAlignment="1">
      <alignment horizontal="right" vertical="top" wrapText="1"/>
    </xf>
    <xf numFmtId="1" fontId="27" fillId="0" borderId="14" xfId="0" applyNumberFormat="1" applyFont="1" applyFill="1" applyBorder="1" applyAlignment="1">
      <alignment horizontal="right" vertical="top" wrapText="1"/>
    </xf>
    <xf numFmtId="185" fontId="27" fillId="0" borderId="11" xfId="0" applyNumberFormat="1" applyFont="1" applyFill="1" applyBorder="1" applyAlignment="1">
      <alignment horizontal="right" vertical="top" wrapText="1"/>
    </xf>
    <xf numFmtId="0" fontId="28" fillId="0" borderId="11" xfId="0" applyFont="1" applyFill="1" applyBorder="1" applyAlignment="1">
      <alignment horizontal="left" vertical="top" wrapText="1"/>
    </xf>
    <xf numFmtId="0" fontId="28" fillId="0" borderId="11" xfId="0" applyFont="1" applyFill="1" applyBorder="1" applyAlignment="1">
      <alignment horizontal="right" vertical="top" wrapText="1"/>
    </xf>
    <xf numFmtId="1" fontId="28" fillId="0" borderId="11" xfId="0" applyNumberFormat="1" applyFont="1" applyFill="1" applyBorder="1" applyAlignment="1">
      <alignment horizontal="right" vertical="top" wrapText="1"/>
    </xf>
    <xf numFmtId="2" fontId="28" fillId="0" borderId="11" xfId="0" applyNumberFormat="1" applyFont="1" applyFill="1" applyBorder="1" applyAlignment="1">
      <alignment horizontal="right" vertical="top" wrapText="1"/>
    </xf>
    <xf numFmtId="2" fontId="28" fillId="0" borderId="13" xfId="0" applyNumberFormat="1" applyFont="1" applyFill="1" applyBorder="1" applyAlignment="1">
      <alignment horizontal="right" vertical="top" wrapText="1"/>
    </xf>
    <xf numFmtId="1" fontId="28" fillId="0" borderId="10" xfId="0" applyNumberFormat="1" applyFont="1" applyFill="1" applyBorder="1" applyAlignment="1">
      <alignment horizontal="right" vertical="top" wrapText="1"/>
    </xf>
    <xf numFmtId="2" fontId="28" fillId="0" borderId="10" xfId="0" applyNumberFormat="1" applyFont="1" applyFill="1" applyBorder="1" applyAlignment="1">
      <alignment horizontal="right" vertical="top" wrapText="1"/>
    </xf>
    <xf numFmtId="0" fontId="28" fillId="0" borderId="14" xfId="0" applyFont="1" applyFill="1" applyBorder="1" applyAlignment="1">
      <alignment horizontal="right" vertical="top" wrapText="1"/>
    </xf>
    <xf numFmtId="0" fontId="6" fillId="0" borderId="0" xfId="0" applyFont="1" applyFill="1" applyBorder="1" applyAlignment="1">
      <alignment horizontal="left" vertical="top"/>
    </xf>
    <xf numFmtId="1" fontId="58" fillId="0" borderId="0" xfId="0" applyNumberFormat="1" applyFont="1" applyFill="1" applyBorder="1" applyAlignment="1">
      <alignment horizontal="right" vertical="top"/>
    </xf>
    <xf numFmtId="1" fontId="4" fillId="0" borderId="11" xfId="0" applyNumberFormat="1" applyFont="1" applyFill="1" applyBorder="1" applyAlignment="1">
      <alignment horizontal="right" vertical="top" wrapText="1"/>
    </xf>
    <xf numFmtId="0" fontId="28" fillId="0" borderId="0" xfId="0" applyFont="1" applyFill="1" applyBorder="1" applyAlignment="1">
      <alignment horizontal="right" vertical="top"/>
    </xf>
    <xf numFmtId="0" fontId="27" fillId="0" borderId="0" xfId="0" applyFont="1" applyFill="1" applyBorder="1" applyAlignment="1">
      <alignment horizontal="right" vertical="top"/>
    </xf>
    <xf numFmtId="0" fontId="29" fillId="0" borderId="0" xfId="0" applyFont="1" applyFill="1" applyBorder="1" applyAlignment="1">
      <alignment horizontal="right" vertical="top"/>
    </xf>
    <xf numFmtId="184" fontId="28" fillId="0" borderId="22" xfId="0" applyNumberFormat="1" applyFont="1" applyFill="1" applyBorder="1" applyAlignment="1">
      <alignment vertical="top" wrapText="1"/>
    </xf>
    <xf numFmtId="0" fontId="28" fillId="0" borderId="22" xfId="0" applyFont="1" applyFill="1" applyBorder="1" applyAlignment="1">
      <alignment vertical="top" wrapText="1"/>
    </xf>
    <xf numFmtId="1" fontId="28" fillId="0" borderId="22" xfId="0" applyNumberFormat="1" applyFont="1" applyFill="1" applyBorder="1" applyAlignment="1">
      <alignment vertical="top" wrapText="1"/>
    </xf>
    <xf numFmtId="2" fontId="28" fillId="0" borderId="22" xfId="0" applyNumberFormat="1" applyFont="1" applyFill="1" applyBorder="1" applyAlignment="1">
      <alignment vertical="top" wrapText="1"/>
    </xf>
    <xf numFmtId="1" fontId="28" fillId="0" borderId="23" xfId="0" applyNumberFormat="1" applyFont="1" applyFill="1" applyBorder="1" applyAlignment="1">
      <alignment vertical="top" wrapText="1"/>
    </xf>
    <xf numFmtId="2" fontId="28" fillId="0" borderId="23" xfId="0" applyNumberFormat="1" applyFont="1" applyFill="1" applyBorder="1" applyAlignment="1">
      <alignment vertical="top" wrapText="1"/>
    </xf>
    <xf numFmtId="1" fontId="28" fillId="0" borderId="24" xfId="0" applyNumberFormat="1" applyFont="1" applyFill="1" applyBorder="1" applyAlignment="1">
      <alignment vertical="top" wrapText="1"/>
    </xf>
    <xf numFmtId="184" fontId="28" fillId="0" borderId="25" xfId="0" applyNumberFormat="1" applyFont="1" applyFill="1" applyBorder="1" applyAlignment="1">
      <alignment vertical="top" wrapText="1"/>
    </xf>
    <xf numFmtId="0" fontId="59" fillId="0" borderId="21" xfId="0" applyFont="1" applyFill="1" applyBorder="1" applyAlignment="1">
      <alignment horizontal="center" vertical="top"/>
    </xf>
    <xf numFmtId="1" fontId="4" fillId="0" borderId="21" xfId="0" applyNumberFormat="1" applyFont="1" applyFill="1" applyBorder="1" applyAlignment="1">
      <alignment horizontal="center" vertical="top" wrapText="1"/>
    </xf>
    <xf numFmtId="1" fontId="59" fillId="0" borderId="21" xfId="0" applyNumberFormat="1" applyFont="1" applyFill="1" applyBorder="1" applyAlignment="1">
      <alignment horizontal="center" vertical="top" wrapText="1"/>
    </xf>
    <xf numFmtId="2" fontId="59" fillId="0" borderId="21" xfId="0" applyNumberFormat="1" applyFont="1" applyFill="1" applyBorder="1" applyAlignment="1">
      <alignment horizontal="center" vertical="top" wrapText="1"/>
    </xf>
    <xf numFmtId="0" fontId="27" fillId="0" borderId="26" xfId="0" applyFont="1" applyFill="1" applyBorder="1" applyAlignment="1">
      <alignment vertical="top" wrapText="1"/>
    </xf>
    <xf numFmtId="0" fontId="27" fillId="0" borderId="27" xfId="0" applyFont="1" applyFill="1" applyBorder="1" applyAlignment="1">
      <alignment vertical="top" wrapText="1"/>
    </xf>
    <xf numFmtId="1" fontId="27" fillId="0" borderId="27" xfId="0" applyNumberFormat="1" applyFont="1" applyFill="1" applyBorder="1" applyAlignment="1">
      <alignment vertical="top" wrapText="1"/>
    </xf>
    <xf numFmtId="2" fontId="27" fillId="0" borderId="27" xfId="0" applyNumberFormat="1" applyFont="1" applyFill="1" applyBorder="1" applyAlignment="1">
      <alignment vertical="top" wrapText="1"/>
    </xf>
    <xf numFmtId="0" fontId="58" fillId="0" borderId="26" xfId="0" applyFont="1" applyFill="1" applyBorder="1" applyAlignment="1">
      <alignment vertical="top" wrapText="1"/>
    </xf>
    <xf numFmtId="0" fontId="58" fillId="0" borderId="27" xfId="0" applyFont="1" applyFill="1" applyBorder="1" applyAlignment="1">
      <alignment vertical="top" wrapText="1"/>
    </xf>
    <xf numFmtId="1" fontId="58" fillId="0" borderId="27" xfId="0" applyNumberFormat="1" applyFont="1" applyFill="1" applyBorder="1" applyAlignment="1">
      <alignment vertical="top" wrapText="1"/>
    </xf>
    <xf numFmtId="2" fontId="58" fillId="0" borderId="27" xfId="0" applyNumberFormat="1" applyFont="1" applyFill="1" applyBorder="1" applyAlignment="1">
      <alignment vertical="top" wrapText="1"/>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1" fontId="29" fillId="0" borderId="27" xfId="0" applyNumberFormat="1" applyFont="1" applyFill="1" applyBorder="1" applyAlignment="1">
      <alignment vertical="top" wrapText="1"/>
    </xf>
    <xf numFmtId="2" fontId="29" fillId="0" borderId="27" xfId="0" applyNumberFormat="1" applyFont="1" applyFill="1" applyBorder="1" applyAlignment="1">
      <alignment vertical="top" wrapText="1"/>
    </xf>
    <xf numFmtId="0" fontId="28" fillId="0" borderId="26" xfId="0" applyFont="1" applyFill="1" applyBorder="1" applyAlignment="1">
      <alignment vertical="top" wrapText="1"/>
    </xf>
    <xf numFmtId="0" fontId="28" fillId="0" borderId="27" xfId="0" applyFont="1" applyFill="1" applyBorder="1" applyAlignment="1">
      <alignment vertical="top" wrapText="1"/>
    </xf>
    <xf numFmtId="1" fontId="28" fillId="0" borderId="27" xfId="0" applyNumberFormat="1" applyFont="1" applyFill="1" applyBorder="1" applyAlignment="1">
      <alignment vertical="top" wrapText="1"/>
    </xf>
    <xf numFmtId="2" fontId="28" fillId="0" borderId="27" xfId="0" applyNumberFormat="1" applyFont="1" applyFill="1" applyBorder="1" applyAlignment="1">
      <alignment vertical="top" wrapText="1"/>
    </xf>
    <xf numFmtId="0" fontId="28" fillId="0" borderId="28" xfId="0" applyFont="1" applyFill="1" applyBorder="1" applyAlignment="1">
      <alignment vertical="top" wrapText="1"/>
    </xf>
    <xf numFmtId="0" fontId="28" fillId="0" borderId="29" xfId="0" applyFont="1" applyFill="1" applyBorder="1" applyAlignment="1">
      <alignment vertical="top" wrapText="1"/>
    </xf>
    <xf numFmtId="1" fontId="28" fillId="0" borderId="29" xfId="0" applyNumberFormat="1" applyFont="1" applyFill="1" applyBorder="1" applyAlignment="1">
      <alignment vertical="top" wrapText="1"/>
    </xf>
    <xf numFmtId="2" fontId="28" fillId="0" borderId="29" xfId="0" applyNumberFormat="1" applyFont="1" applyFill="1" applyBorder="1" applyAlignment="1">
      <alignment vertical="top" wrapText="1"/>
    </xf>
    <xf numFmtId="1" fontId="28" fillId="0" borderId="30" xfId="0" applyNumberFormat="1" applyFont="1" applyFill="1" applyBorder="1" applyAlignment="1">
      <alignment vertical="top" wrapText="1"/>
    </xf>
    <xf numFmtId="186" fontId="59" fillId="0" borderId="10" xfId="0" applyNumberFormat="1" applyFont="1" applyFill="1" applyBorder="1" applyAlignment="1">
      <alignment horizontal="center" vertical="top" wrapText="1"/>
    </xf>
    <xf numFmtId="186" fontId="58" fillId="0" borderId="0" xfId="0" applyNumberFormat="1" applyFont="1" applyFill="1" applyBorder="1" applyAlignment="1">
      <alignment horizontal="right" vertical="top"/>
    </xf>
    <xf numFmtId="184" fontId="28" fillId="0" borderId="31" xfId="0" applyNumberFormat="1" applyFont="1" applyFill="1" applyBorder="1" applyAlignment="1">
      <alignment vertical="top" wrapText="1"/>
    </xf>
    <xf numFmtId="0" fontId="28" fillId="0" borderId="31" xfId="0" applyFont="1" applyFill="1" applyBorder="1" applyAlignment="1">
      <alignment vertical="top" wrapText="1"/>
    </xf>
    <xf numFmtId="186" fontId="28" fillId="0" borderId="31" xfId="0" applyNumberFormat="1" applyFont="1" applyFill="1" applyBorder="1" applyAlignment="1">
      <alignment vertical="top" wrapText="1"/>
    </xf>
    <xf numFmtId="184" fontId="28" fillId="0" borderId="32" xfId="0" applyNumberFormat="1" applyFont="1" applyFill="1" applyBorder="1" applyAlignment="1">
      <alignment vertical="top" wrapText="1"/>
    </xf>
    <xf numFmtId="186" fontId="27" fillId="0" borderId="27" xfId="0" applyNumberFormat="1" applyFont="1" applyFill="1" applyBorder="1" applyAlignment="1">
      <alignment vertical="top" wrapText="1"/>
    </xf>
    <xf numFmtId="186" fontId="58" fillId="0" borderId="27" xfId="0" applyNumberFormat="1" applyFont="1" applyFill="1" applyBorder="1" applyAlignment="1">
      <alignment vertical="top" wrapText="1"/>
    </xf>
    <xf numFmtId="186" fontId="28" fillId="0" borderId="29" xfId="0" applyNumberFormat="1" applyFont="1" applyFill="1" applyBorder="1" applyAlignment="1">
      <alignment vertical="top" wrapText="1"/>
    </xf>
    <xf numFmtId="0" fontId="28" fillId="0" borderId="30" xfId="0" applyFont="1" applyFill="1" applyBorder="1" applyAlignment="1">
      <alignment vertical="top" wrapText="1"/>
    </xf>
    <xf numFmtId="0" fontId="27" fillId="0" borderId="22" xfId="0" applyFont="1" applyFill="1" applyBorder="1" applyAlignment="1">
      <alignment vertical="top" wrapText="1"/>
    </xf>
    <xf numFmtId="2" fontId="27" fillId="0" borderId="22" xfId="0" applyNumberFormat="1" applyFont="1" applyFill="1" applyBorder="1" applyAlignment="1">
      <alignment vertical="top" wrapText="1"/>
    </xf>
    <xf numFmtId="0" fontId="27" fillId="0" borderId="23" xfId="0" applyFont="1" applyFill="1" applyBorder="1" applyAlignment="1">
      <alignment vertical="top" wrapText="1"/>
    </xf>
    <xf numFmtId="2" fontId="27" fillId="0" borderId="23" xfId="0" applyNumberFormat="1" applyFont="1" applyFill="1" applyBorder="1" applyAlignment="1">
      <alignment vertical="top" wrapText="1"/>
    </xf>
    <xf numFmtId="0" fontId="27" fillId="0" borderId="24" xfId="0" applyFont="1" applyFill="1" applyBorder="1" applyAlignment="1">
      <alignment vertical="top" wrapText="1"/>
    </xf>
    <xf numFmtId="184" fontId="27" fillId="0" borderId="25" xfId="0" applyNumberFormat="1" applyFont="1" applyFill="1" applyBorder="1" applyAlignment="1">
      <alignment vertical="top" wrapText="1"/>
    </xf>
    <xf numFmtId="0" fontId="5" fillId="0" borderId="26" xfId="0" applyFont="1" applyFill="1" applyBorder="1" applyAlignment="1">
      <alignment vertical="top" wrapText="1"/>
    </xf>
    <xf numFmtId="0" fontId="5" fillId="0" borderId="27" xfId="0" applyFont="1" applyFill="1" applyBorder="1" applyAlignment="1">
      <alignment vertical="top" wrapText="1"/>
    </xf>
    <xf numFmtId="2" fontId="5" fillId="0" borderId="27" xfId="0" applyNumberFormat="1" applyFont="1" applyFill="1" applyBorder="1" applyAlignment="1">
      <alignment vertical="top" wrapText="1"/>
    </xf>
    <xf numFmtId="0" fontId="0" fillId="0" borderId="28" xfId="0" applyFill="1" applyBorder="1" applyAlignment="1">
      <alignment vertical="top" wrapText="1"/>
    </xf>
    <xf numFmtId="0" fontId="0" fillId="0" borderId="29" xfId="0" applyFill="1" applyBorder="1" applyAlignment="1">
      <alignment vertical="top" wrapText="1"/>
    </xf>
    <xf numFmtId="2" fontId="0" fillId="0" borderId="29" xfId="0" applyNumberFormat="1" applyFill="1" applyBorder="1" applyAlignment="1">
      <alignment vertical="top" wrapText="1"/>
    </xf>
    <xf numFmtId="0" fontId="0" fillId="0" borderId="30" xfId="0" applyFill="1" applyBorder="1" applyAlignment="1">
      <alignment vertical="top" wrapText="1"/>
    </xf>
    <xf numFmtId="0" fontId="5" fillId="0" borderId="33" xfId="0" applyFont="1" applyFill="1" applyBorder="1" applyAlignment="1">
      <alignment vertical="top"/>
    </xf>
    <xf numFmtId="1" fontId="0" fillId="0" borderId="33" xfId="0" applyNumberFormat="1" applyFill="1" applyBorder="1" applyAlignment="1">
      <alignment vertical="top"/>
    </xf>
    <xf numFmtId="49" fontId="0" fillId="0" borderId="33" xfId="0" applyNumberFormat="1" applyFill="1" applyBorder="1" applyAlignment="1">
      <alignment vertical="top"/>
    </xf>
    <xf numFmtId="0" fontId="0" fillId="0" borderId="33" xfId="0" applyFill="1" applyBorder="1" applyAlignment="1">
      <alignment vertical="top"/>
    </xf>
    <xf numFmtId="186" fontId="0" fillId="0" borderId="33" xfId="0" applyNumberFormat="1" applyFill="1" applyBorder="1" applyAlignment="1">
      <alignment vertical="top"/>
    </xf>
    <xf numFmtId="2" fontId="0" fillId="0" borderId="33" xfId="0" applyNumberFormat="1" applyFill="1" applyBorder="1" applyAlignment="1">
      <alignment vertical="top"/>
    </xf>
    <xf numFmtId="0" fontId="5" fillId="0" borderId="34" xfId="0" applyFont="1" applyFill="1" applyBorder="1" applyAlignment="1">
      <alignment vertical="top"/>
    </xf>
    <xf numFmtId="1" fontId="0" fillId="0" borderId="34" xfId="0" applyNumberFormat="1" applyFill="1" applyBorder="1" applyAlignment="1">
      <alignment vertical="top"/>
    </xf>
    <xf numFmtId="0" fontId="0" fillId="0" borderId="10" xfId="0" applyFill="1" applyBorder="1" applyAlignment="1">
      <alignment vertical="top"/>
    </xf>
    <xf numFmtId="0" fontId="0" fillId="0" borderId="35" xfId="0" applyFill="1" applyBorder="1" applyAlignment="1">
      <alignment vertical="top"/>
    </xf>
    <xf numFmtId="186" fontId="0" fillId="0" borderId="35" xfId="0" applyNumberFormat="1" applyFill="1" applyBorder="1" applyAlignment="1">
      <alignment vertical="top"/>
    </xf>
    <xf numFmtId="0" fontId="0" fillId="0" borderId="33" xfId="0" applyFill="1" applyBorder="1" applyAlignment="1">
      <alignment horizontal="left" vertical="top"/>
    </xf>
    <xf numFmtId="0" fontId="0" fillId="0" borderId="35" xfId="0" applyFill="1" applyBorder="1" applyAlignment="1">
      <alignment horizontal="left" vertical="top"/>
    </xf>
    <xf numFmtId="0" fontId="5" fillId="0" borderId="33" xfId="0" applyFont="1" applyFill="1" applyBorder="1" applyAlignment="1">
      <alignment vertical="top" wrapText="1"/>
    </xf>
    <xf numFmtId="0" fontId="0" fillId="0" borderId="33" xfId="0" applyFill="1" applyBorder="1" applyAlignment="1">
      <alignment vertical="top" wrapText="1"/>
    </xf>
    <xf numFmtId="0" fontId="5" fillId="0" borderId="34" xfId="0" applyFont="1" applyFill="1" applyBorder="1" applyAlignment="1">
      <alignment vertical="top" wrapText="1"/>
    </xf>
    <xf numFmtId="0" fontId="5" fillId="0" borderId="0" xfId="0" applyFont="1" applyFill="1" applyBorder="1" applyAlignment="1">
      <alignment horizontal="left" vertical="top" wrapText="1"/>
    </xf>
    <xf numFmtId="0" fontId="5" fillId="0" borderId="33" xfId="0" applyFont="1" applyFill="1" applyBorder="1" applyAlignment="1">
      <alignment horizontal="left" vertical="top" wrapText="1"/>
    </xf>
    <xf numFmtId="0" fontId="0" fillId="0" borderId="33" xfId="0" applyFill="1" applyBorder="1" applyAlignment="1">
      <alignment horizontal="left" vertical="top" wrapText="1"/>
    </xf>
    <xf numFmtId="0" fontId="0" fillId="0" borderId="35" xfId="0" applyFill="1" applyBorder="1" applyAlignment="1">
      <alignment vertical="top" wrapText="1"/>
    </xf>
    <xf numFmtId="15" fontId="56" fillId="0" borderId="0" xfId="0" applyNumberFormat="1" applyFont="1" applyFill="1" applyBorder="1" applyAlignment="1" quotePrefix="1">
      <alignment horizontal="center" vertical="top"/>
    </xf>
    <xf numFmtId="0" fontId="56" fillId="0" borderId="0" xfId="0" applyFont="1" applyFill="1" applyBorder="1" applyAlignment="1">
      <alignment horizontal="center" vertical="top"/>
    </xf>
    <xf numFmtId="0" fontId="25" fillId="0" borderId="0" xfId="0" applyFont="1" applyFill="1" applyBorder="1" applyAlignment="1">
      <alignment horizontal="right" vertical="top"/>
    </xf>
    <xf numFmtId="0" fontId="31" fillId="0" borderId="0" xfId="0" applyFont="1" applyFill="1" applyBorder="1" applyAlignment="1">
      <alignment horizontal="center" vertical="top"/>
    </xf>
    <xf numFmtId="0" fontId="56" fillId="0" borderId="0" xfId="0" applyFont="1" applyFill="1" applyBorder="1" applyAlignment="1">
      <alignment horizontal="left" vertical="top"/>
    </xf>
    <xf numFmtId="0" fontId="30" fillId="0" borderId="0" xfId="0" applyFont="1" applyFill="1" applyBorder="1" applyAlignment="1">
      <alignment horizontal="justify" vertical="top" wrapText="1"/>
    </xf>
    <xf numFmtId="0" fontId="25" fillId="0" borderId="10" xfId="0" applyFont="1" applyFill="1" applyBorder="1" applyAlignment="1">
      <alignment horizontal="left" vertical="top" wrapText="1"/>
    </xf>
    <xf numFmtId="0" fontId="24" fillId="0" borderId="10" xfId="0" applyFont="1" applyFill="1" applyBorder="1" applyAlignment="1">
      <alignment horizontal="left" vertical="top" wrapText="1"/>
    </xf>
    <xf numFmtId="0" fontId="4" fillId="0" borderId="36" xfId="0" applyFont="1" applyFill="1" applyBorder="1" applyAlignment="1">
      <alignment horizontal="center" vertical="top" wrapText="1"/>
    </xf>
    <xf numFmtId="0" fontId="59" fillId="0" borderId="21" xfId="0" applyFont="1" applyFill="1" applyBorder="1" applyAlignment="1">
      <alignment horizontal="center" vertical="top" wrapText="1"/>
    </xf>
    <xf numFmtId="0" fontId="59"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59" fillId="0" borderId="37" xfId="0" applyFont="1" applyFill="1" applyBorder="1" applyAlignment="1">
      <alignment horizontal="center" vertical="top" wrapText="1"/>
    </xf>
    <xf numFmtId="0" fontId="59" fillId="0" borderId="14"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39" xfId="0" applyFont="1" applyFill="1" applyBorder="1" applyAlignment="1">
      <alignment horizontal="center" vertical="top" wrapText="1"/>
    </xf>
    <xf numFmtId="0" fontId="61" fillId="33" borderId="40" xfId="0" applyFont="1" applyFill="1" applyBorder="1" applyAlignment="1">
      <alignment horizontal="center" vertical="top"/>
    </xf>
    <xf numFmtId="0" fontId="57" fillId="33" borderId="40" xfId="0" applyFont="1" applyFill="1" applyBorder="1" applyAlignment="1">
      <alignment horizontal="center" vertical="top"/>
    </xf>
    <xf numFmtId="0" fontId="4" fillId="0" borderId="41" xfId="0" applyFont="1" applyFill="1" applyBorder="1" applyAlignment="1">
      <alignment horizontal="center" vertical="top" wrapText="1"/>
    </xf>
    <xf numFmtId="0" fontId="58" fillId="0" borderId="38" xfId="0" applyFont="1" applyFill="1" applyBorder="1" applyAlignment="1">
      <alignment horizontal="center" vertical="top" wrapText="1"/>
    </xf>
    <xf numFmtId="0" fontId="58" fillId="0" borderId="39" xfId="0" applyFont="1" applyFill="1" applyBorder="1" applyAlignment="1">
      <alignment horizontal="center" vertical="top" wrapText="1"/>
    </xf>
    <xf numFmtId="0" fontId="58" fillId="0" borderId="42" xfId="0" applyFont="1" applyFill="1" applyBorder="1" applyAlignment="1">
      <alignment horizontal="center" vertical="top" wrapText="1"/>
    </xf>
    <xf numFmtId="0" fontId="58" fillId="0" borderId="43" xfId="0" applyFont="1" applyFill="1" applyBorder="1" applyAlignment="1">
      <alignment horizontal="center" vertical="top" wrapText="1"/>
    </xf>
    <xf numFmtId="0" fontId="58" fillId="0" borderId="44" xfId="0" applyFont="1" applyFill="1" applyBorder="1" applyAlignment="1">
      <alignment horizontal="center" vertical="top" wrapText="1"/>
    </xf>
    <xf numFmtId="0" fontId="58" fillId="0" borderId="45" xfId="0" applyFont="1" applyFill="1" applyBorder="1" applyAlignment="1">
      <alignment horizontal="center" vertical="top" wrapText="1"/>
    </xf>
    <xf numFmtId="0" fontId="4" fillId="0" borderId="36"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36" xfId="0" applyFont="1" applyFill="1" applyBorder="1" applyAlignment="1">
      <alignment horizontal="center" vertical="top"/>
    </xf>
    <xf numFmtId="0" fontId="4" fillId="0" borderId="21"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right" vertical="top" wrapText="1"/>
    </xf>
    <xf numFmtId="0" fontId="4" fillId="0" borderId="14" xfId="0" applyFont="1" applyFill="1" applyBorder="1" applyAlignment="1">
      <alignment horizontal="right" vertical="top" wrapText="1"/>
    </xf>
    <xf numFmtId="1" fontId="4" fillId="0" borderId="36" xfId="0" applyNumberFormat="1" applyFont="1" applyFill="1" applyBorder="1" applyAlignment="1">
      <alignment horizontal="right" vertical="top" wrapText="1"/>
    </xf>
    <xf numFmtId="1" fontId="4" fillId="0" borderId="21" xfId="0" applyNumberFormat="1" applyFont="1" applyFill="1" applyBorder="1" applyAlignment="1">
      <alignment horizontal="right" vertical="top" wrapText="1"/>
    </xf>
    <xf numFmtId="1" fontId="4" fillId="0" borderId="12" xfId="0" applyNumberFormat="1" applyFont="1" applyFill="1" applyBorder="1" applyAlignment="1">
      <alignment horizontal="right" vertical="top" wrapText="1"/>
    </xf>
    <xf numFmtId="0" fontId="4" fillId="0" borderId="37" xfId="0" applyFont="1" applyFill="1" applyBorder="1" applyAlignment="1">
      <alignment horizontal="right" vertical="top" wrapText="1"/>
    </xf>
    <xf numFmtId="1" fontId="4" fillId="0" borderId="13" xfId="0" applyNumberFormat="1" applyFont="1" applyFill="1" applyBorder="1" applyAlignment="1">
      <alignment horizontal="right" vertical="top" wrapText="1"/>
    </xf>
    <xf numFmtId="1" fontId="4" fillId="0" borderId="37" xfId="0" applyNumberFormat="1" applyFont="1" applyFill="1" applyBorder="1" applyAlignment="1">
      <alignment horizontal="right" vertical="top" wrapText="1"/>
    </xf>
    <xf numFmtId="1" fontId="4" fillId="0" borderId="14" xfId="0" applyNumberFormat="1" applyFont="1" applyFill="1" applyBorder="1" applyAlignment="1">
      <alignment horizontal="right" vertical="top" wrapText="1"/>
    </xf>
    <xf numFmtId="2" fontId="4" fillId="0" borderId="36" xfId="0" applyNumberFormat="1" applyFont="1" applyFill="1" applyBorder="1" applyAlignment="1">
      <alignment horizontal="right" vertical="top" wrapText="1"/>
    </xf>
    <xf numFmtId="2" fontId="4" fillId="0" borderId="12" xfId="0" applyNumberFormat="1" applyFont="1" applyFill="1" applyBorder="1" applyAlignment="1">
      <alignment horizontal="right" vertical="top" wrapText="1"/>
    </xf>
    <xf numFmtId="2" fontId="4" fillId="0" borderId="21" xfId="0" applyNumberFormat="1" applyFont="1" applyFill="1" applyBorder="1" applyAlignment="1">
      <alignment horizontal="right" vertical="top" wrapText="1"/>
    </xf>
    <xf numFmtId="2" fontId="58" fillId="0" borderId="36" xfId="0" applyNumberFormat="1" applyFont="1" applyFill="1" applyBorder="1" applyAlignment="1">
      <alignment horizontal="right" vertical="top" wrapText="1"/>
    </xf>
    <xf numFmtId="2" fontId="58" fillId="0" borderId="12" xfId="0" applyNumberFormat="1" applyFont="1" applyFill="1" applyBorder="1" applyAlignment="1">
      <alignment horizontal="right" vertical="top" wrapText="1"/>
    </xf>
    <xf numFmtId="0" fontId="4" fillId="0" borderId="34" xfId="0" applyFont="1" applyFill="1" applyBorder="1" applyAlignment="1">
      <alignment horizontal="center" vertical="top" wrapText="1"/>
    </xf>
    <xf numFmtId="0" fontId="4" fillId="0" borderId="46" xfId="0" applyFont="1" applyFill="1" applyBorder="1" applyAlignment="1">
      <alignment horizontal="center" vertical="top" wrapText="1"/>
    </xf>
    <xf numFmtId="0" fontId="4" fillId="0" borderId="47" xfId="0" applyFont="1" applyFill="1" applyBorder="1" applyAlignment="1">
      <alignment horizontal="center" vertical="top" wrapText="1"/>
    </xf>
    <xf numFmtId="186" fontId="4" fillId="0" borderId="34" xfId="0" applyNumberFormat="1" applyFont="1" applyFill="1" applyBorder="1" applyAlignment="1">
      <alignment horizontal="center" vertical="top" wrapText="1"/>
    </xf>
    <xf numFmtId="186" fontId="4" fillId="0" borderId="46" xfId="0" applyNumberFormat="1" applyFont="1" applyFill="1" applyBorder="1" applyAlignment="1">
      <alignment horizontal="center" vertical="top" wrapText="1"/>
    </xf>
    <xf numFmtId="186" fontId="4" fillId="0" borderId="47" xfId="0" applyNumberFormat="1" applyFont="1" applyFill="1" applyBorder="1" applyAlignment="1">
      <alignment horizontal="center" vertical="top" wrapText="1"/>
    </xf>
    <xf numFmtId="0" fontId="4" fillId="0" borderId="48"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35" xfId="0" applyFont="1" applyFill="1" applyBorder="1" applyAlignment="1">
      <alignment horizontal="center" vertical="top" wrapText="1"/>
    </xf>
    <xf numFmtId="186" fontId="58" fillId="0" borderId="34" xfId="0" applyNumberFormat="1" applyFont="1" applyFill="1" applyBorder="1" applyAlignment="1">
      <alignment horizontal="center" vertical="top" wrapText="1"/>
    </xf>
    <xf numFmtId="186" fontId="58" fillId="0" borderId="47" xfId="0" applyNumberFormat="1" applyFont="1" applyFill="1" applyBorder="1" applyAlignment="1">
      <alignment horizontal="center" vertical="top" wrapText="1"/>
    </xf>
    <xf numFmtId="0" fontId="58" fillId="0" borderId="47" xfId="0" applyFont="1" applyFill="1" applyBorder="1" applyAlignment="1">
      <alignment horizontal="center" vertical="top" wrapText="1"/>
    </xf>
    <xf numFmtId="0" fontId="61" fillId="0" borderId="48" xfId="0" applyFont="1" applyFill="1" applyBorder="1" applyAlignment="1">
      <alignment horizontal="center" vertical="top"/>
    </xf>
    <xf numFmtId="0" fontId="61" fillId="0" borderId="49" xfId="0" applyFont="1" applyFill="1" applyBorder="1" applyAlignment="1">
      <alignment horizontal="center" vertical="top"/>
    </xf>
    <xf numFmtId="0" fontId="61" fillId="0" borderId="35" xfId="0" applyFont="1" applyFill="1" applyBorder="1" applyAlignment="1">
      <alignment horizontal="center" vertical="top"/>
    </xf>
    <xf numFmtId="0" fontId="58" fillId="0" borderId="34" xfId="0" applyFont="1" applyFill="1" applyBorder="1" applyAlignment="1">
      <alignment horizontal="center" vertical="top" wrapText="1"/>
    </xf>
    <xf numFmtId="0" fontId="58" fillId="0" borderId="46" xfId="0" applyFont="1" applyFill="1" applyBorder="1" applyAlignment="1">
      <alignment horizontal="center" vertical="top" wrapText="1"/>
    </xf>
    <xf numFmtId="0" fontId="58" fillId="0" borderId="21" xfId="0" applyFont="1" applyFill="1" applyBorder="1" applyAlignment="1">
      <alignment horizontal="center" vertical="top" wrapText="1"/>
    </xf>
    <xf numFmtId="0" fontId="58" fillId="0" borderId="12" xfId="0" applyFont="1" applyFill="1" applyBorder="1" applyAlignment="1">
      <alignment horizontal="center" vertical="top" wrapText="1"/>
    </xf>
    <xf numFmtId="0" fontId="58" fillId="0" borderId="37" xfId="0" applyFont="1" applyFill="1" applyBorder="1" applyAlignment="1">
      <alignment horizontal="center" vertical="top" wrapText="1"/>
    </xf>
    <xf numFmtId="0" fontId="58" fillId="0" borderId="14" xfId="0" applyFont="1" applyFill="1" applyBorder="1" applyAlignment="1">
      <alignment horizontal="center" vertical="top" wrapText="1"/>
    </xf>
    <xf numFmtId="2" fontId="4" fillId="0" borderId="36" xfId="0" applyNumberFormat="1" applyFont="1" applyFill="1" applyBorder="1" applyAlignment="1">
      <alignment horizontal="center" vertical="top" wrapText="1"/>
    </xf>
    <xf numFmtId="2" fontId="4" fillId="0" borderId="12" xfId="0" applyNumberFormat="1" applyFont="1" applyFill="1" applyBorder="1" applyAlignment="1">
      <alignment horizontal="center" vertical="top" wrapText="1"/>
    </xf>
    <xf numFmtId="0" fontId="58" fillId="0" borderId="36" xfId="0" applyFont="1" applyFill="1" applyBorder="1" applyAlignment="1">
      <alignment horizontal="left" vertical="top" wrapText="1"/>
    </xf>
    <xf numFmtId="0" fontId="58" fillId="0" borderId="21" xfId="0" applyFont="1" applyFill="1" applyBorder="1" applyAlignment="1">
      <alignment horizontal="left" vertical="top" wrapText="1"/>
    </xf>
    <xf numFmtId="0" fontId="58" fillId="0" borderId="12" xfId="0" applyFont="1" applyFill="1" applyBorder="1" applyAlignment="1">
      <alignment horizontal="left" vertical="top" wrapText="1"/>
    </xf>
    <xf numFmtId="2" fontId="58" fillId="0" borderId="36" xfId="0" applyNumberFormat="1" applyFont="1" applyFill="1" applyBorder="1" applyAlignment="1">
      <alignment horizontal="center" vertical="top" wrapText="1"/>
    </xf>
    <xf numFmtId="2" fontId="58" fillId="0" borderId="12" xfId="0" applyNumberFormat="1" applyFont="1" applyFill="1" applyBorder="1" applyAlignment="1">
      <alignment horizontal="center" vertical="top" wrapText="1"/>
    </xf>
    <xf numFmtId="0" fontId="0" fillId="0" borderId="10" xfId="0" applyFill="1" applyBorder="1" applyAlignment="1">
      <alignment horizontal="center" vertical="top"/>
    </xf>
    <xf numFmtId="0" fontId="60" fillId="0" borderId="10" xfId="0" applyFont="1" applyFill="1" applyBorder="1" applyAlignment="1">
      <alignment horizontal="center"/>
    </xf>
    <xf numFmtId="0" fontId="62" fillId="0" borderId="50" xfId="0" applyFont="1" applyFill="1" applyBorder="1" applyAlignment="1">
      <alignment horizontal="left" vertical="top" wrapText="1"/>
    </xf>
    <xf numFmtId="0" fontId="62" fillId="0" borderId="0" xfId="0" applyFont="1" applyFill="1" applyBorder="1" applyAlignment="1">
      <alignment horizontal="left" vertical="top"/>
    </xf>
    <xf numFmtId="0" fontId="63" fillId="0" borderId="0" xfId="0" applyFont="1" applyFill="1" applyBorder="1" applyAlignment="1">
      <alignment horizontal="center" vertical="top"/>
    </xf>
    <xf numFmtId="0" fontId="60" fillId="0" borderId="51" xfId="0" applyFont="1" applyFill="1" applyBorder="1" applyAlignment="1">
      <alignment horizontal="center"/>
    </xf>
    <xf numFmtId="0" fontId="60" fillId="0" borderId="17" xfId="0" applyFont="1" applyFill="1" applyBorder="1" applyAlignment="1">
      <alignment horizontal="center"/>
    </xf>
    <xf numFmtId="0" fontId="0" fillId="0" borderId="52" xfId="0" applyFill="1" applyBorder="1" applyAlignment="1">
      <alignment horizontal="center" vertical="top"/>
    </xf>
    <xf numFmtId="0" fontId="0" fillId="0" borderId="52" xfId="0" applyNumberFormat="1" applyFill="1" applyBorder="1" applyAlignment="1">
      <alignment horizontal="center" vertical="top" wrapText="1"/>
    </xf>
    <xf numFmtId="0" fontId="7" fillId="0" borderId="34" xfId="0" applyFont="1" applyFill="1" applyBorder="1" applyAlignment="1">
      <alignment vertical="top"/>
    </xf>
    <xf numFmtId="0" fontId="7" fillId="0" borderId="33"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K20"/>
    </sheetView>
  </sheetViews>
  <sheetFormatPr defaultColWidth="9.33203125" defaultRowHeight="12.75"/>
  <cols>
    <col min="1" max="1" width="4.5" style="6" customWidth="1"/>
    <col min="2" max="2" width="4" style="1" customWidth="1"/>
    <col min="3" max="3" width="40.5" style="1" customWidth="1"/>
    <col min="4" max="8" width="9.33203125" style="1" customWidth="1"/>
    <col min="9" max="9" width="3" style="1" customWidth="1"/>
    <col min="10" max="10" width="49.16015625" style="1" customWidth="1"/>
    <col min="11" max="11" width="16" style="1" customWidth="1"/>
    <col min="12" max="16384" width="9.33203125" style="1" customWidth="1"/>
  </cols>
  <sheetData>
    <row r="1" spans="1:11" ht="16.5" customHeight="1">
      <c r="A1" s="151" t="s">
        <v>23</v>
      </c>
      <c r="B1" s="151"/>
      <c r="C1" s="151"/>
      <c r="D1" s="151"/>
      <c r="E1" s="151"/>
      <c r="F1" s="151"/>
      <c r="G1" s="151"/>
      <c r="H1" s="151"/>
      <c r="I1" s="151"/>
      <c r="J1" s="151"/>
      <c r="K1" s="151"/>
    </row>
    <row r="2" spans="1:11" ht="24" customHeight="1">
      <c r="A2" s="152" t="s">
        <v>0</v>
      </c>
      <c r="B2" s="152"/>
      <c r="C2" s="152"/>
      <c r="D2" s="152"/>
      <c r="E2" s="152"/>
      <c r="F2" s="152"/>
      <c r="G2" s="152"/>
      <c r="H2" s="152"/>
      <c r="I2" s="152"/>
      <c r="J2" s="152"/>
      <c r="K2" s="152"/>
    </row>
    <row r="3" spans="1:11" ht="16.5" customHeight="1">
      <c r="A3" s="5" t="s">
        <v>7</v>
      </c>
      <c r="B3" s="153" t="s">
        <v>1</v>
      </c>
      <c r="C3" s="153"/>
      <c r="D3" s="153"/>
      <c r="E3" s="153"/>
      <c r="F3" s="153"/>
      <c r="G3" s="153"/>
      <c r="H3" s="153"/>
      <c r="I3" s="153"/>
      <c r="J3" s="42" t="s">
        <v>126</v>
      </c>
      <c r="K3" s="29"/>
    </row>
    <row r="4" spans="1:11" ht="16.5" customHeight="1">
      <c r="A4" s="5" t="s">
        <v>8</v>
      </c>
      <c r="B4" s="153" t="s">
        <v>2</v>
      </c>
      <c r="C4" s="153"/>
      <c r="D4" s="153"/>
      <c r="E4" s="153"/>
      <c r="F4" s="153"/>
      <c r="G4" s="153"/>
      <c r="H4" s="153"/>
      <c r="I4" s="153"/>
      <c r="J4" s="150"/>
      <c r="K4" s="150"/>
    </row>
    <row r="5" spans="1:11" ht="16.5" customHeight="1">
      <c r="A5" s="5" t="s">
        <v>9</v>
      </c>
      <c r="B5" s="153" t="s">
        <v>24</v>
      </c>
      <c r="C5" s="153"/>
      <c r="D5" s="153"/>
      <c r="E5" s="153"/>
      <c r="F5" s="153"/>
      <c r="G5" s="153"/>
      <c r="H5" s="153"/>
      <c r="I5" s="153"/>
      <c r="J5" s="150"/>
      <c r="K5" s="150"/>
    </row>
    <row r="6" spans="2:11" ht="16.5" customHeight="1">
      <c r="B6" s="2" t="s">
        <v>3</v>
      </c>
      <c r="C6" s="153" t="s">
        <v>4</v>
      </c>
      <c r="D6" s="153"/>
      <c r="E6" s="153"/>
      <c r="F6" s="153"/>
      <c r="G6" s="153"/>
      <c r="H6" s="153"/>
      <c r="I6" s="153"/>
      <c r="J6" s="149" t="s">
        <v>127</v>
      </c>
      <c r="K6" s="150"/>
    </row>
    <row r="7" spans="2:11" ht="16.5" customHeight="1">
      <c r="B7" s="2" t="s">
        <v>5</v>
      </c>
      <c r="C7" s="153" t="s">
        <v>6</v>
      </c>
      <c r="D7" s="153"/>
      <c r="E7" s="153"/>
      <c r="F7" s="153"/>
      <c r="G7" s="153"/>
      <c r="H7" s="153"/>
      <c r="I7" s="153"/>
      <c r="J7" s="150"/>
      <c r="K7" s="150"/>
    </row>
    <row r="8" spans="1:2" ht="16.5" customHeight="1">
      <c r="A8" s="7" t="s">
        <v>10</v>
      </c>
      <c r="B8" s="1" t="s">
        <v>11</v>
      </c>
    </row>
    <row r="10" spans="2:11" ht="15">
      <c r="B10" s="3"/>
      <c r="C10" s="155" t="s">
        <v>12</v>
      </c>
      <c r="D10" s="155"/>
      <c r="E10" s="155"/>
      <c r="F10" s="155"/>
      <c r="G10" s="155"/>
      <c r="H10" s="155"/>
      <c r="I10" s="155"/>
      <c r="J10" s="8" t="s">
        <v>13</v>
      </c>
      <c r="K10" s="8" t="s">
        <v>14</v>
      </c>
    </row>
    <row r="11" spans="2:11" ht="22.5" customHeight="1">
      <c r="B11" s="4" t="s">
        <v>7</v>
      </c>
      <c r="C11" s="156" t="s">
        <v>15</v>
      </c>
      <c r="D11" s="156"/>
      <c r="E11" s="156"/>
      <c r="F11" s="156"/>
      <c r="G11" s="156"/>
      <c r="H11" s="156"/>
      <c r="I11" s="156"/>
      <c r="J11" s="3"/>
      <c r="K11" s="9" t="s">
        <v>25</v>
      </c>
    </row>
    <row r="12" spans="2:11" ht="21" customHeight="1">
      <c r="B12" s="4" t="s">
        <v>8</v>
      </c>
      <c r="C12" s="156" t="s">
        <v>16</v>
      </c>
      <c r="D12" s="156"/>
      <c r="E12" s="156"/>
      <c r="F12" s="156"/>
      <c r="G12" s="156"/>
      <c r="H12" s="156"/>
      <c r="I12" s="156"/>
      <c r="J12" s="3"/>
      <c r="K12" s="9" t="s">
        <v>25</v>
      </c>
    </row>
    <row r="13" spans="2:11" ht="22.5" customHeight="1">
      <c r="B13" s="4" t="s">
        <v>9</v>
      </c>
      <c r="C13" s="156" t="s">
        <v>17</v>
      </c>
      <c r="D13" s="156"/>
      <c r="E13" s="156"/>
      <c r="F13" s="156"/>
      <c r="G13" s="156"/>
      <c r="H13" s="156"/>
      <c r="I13" s="156"/>
      <c r="J13" s="3"/>
      <c r="K13" s="9" t="s">
        <v>25</v>
      </c>
    </row>
    <row r="14" spans="2:11" ht="30" customHeight="1">
      <c r="B14" s="4" t="s">
        <v>10</v>
      </c>
      <c r="C14" s="156" t="s">
        <v>18</v>
      </c>
      <c r="D14" s="156"/>
      <c r="E14" s="156"/>
      <c r="F14" s="156"/>
      <c r="G14" s="156"/>
      <c r="H14" s="156"/>
      <c r="I14" s="156"/>
      <c r="J14" s="3"/>
      <c r="K14" s="9" t="s">
        <v>25</v>
      </c>
    </row>
    <row r="15" spans="2:11" ht="21" customHeight="1">
      <c r="B15" s="4" t="s">
        <v>20</v>
      </c>
      <c r="C15" s="156" t="s">
        <v>19</v>
      </c>
      <c r="D15" s="156"/>
      <c r="E15" s="156"/>
      <c r="F15" s="156"/>
      <c r="G15" s="156"/>
      <c r="H15" s="156"/>
      <c r="I15" s="156"/>
      <c r="J15" s="3"/>
      <c r="K15" s="9" t="s">
        <v>25</v>
      </c>
    </row>
    <row r="17" spans="2:11" ht="80.25" customHeight="1">
      <c r="B17" s="154" t="s">
        <v>22</v>
      </c>
      <c r="C17" s="154"/>
      <c r="D17" s="154"/>
      <c r="E17" s="154"/>
      <c r="F17" s="154"/>
      <c r="G17" s="154"/>
      <c r="H17" s="154"/>
      <c r="I17" s="154"/>
      <c r="J17" s="154"/>
      <c r="K17" s="154"/>
    </row>
    <row r="19" spans="1:9" ht="15">
      <c r="A19" s="5" t="s">
        <v>20</v>
      </c>
      <c r="B19" s="153" t="s">
        <v>21</v>
      </c>
      <c r="C19" s="153"/>
      <c r="D19" s="153"/>
      <c r="E19" s="153"/>
      <c r="F19" s="153"/>
      <c r="G19" s="153"/>
      <c r="H19" s="153"/>
      <c r="I19" s="153"/>
    </row>
  </sheetData>
  <sheetProtection/>
  <mergeCells count="19">
    <mergeCell ref="B19:I19"/>
    <mergeCell ref="B17:K17"/>
    <mergeCell ref="C6:I6"/>
    <mergeCell ref="C7:I7"/>
    <mergeCell ref="C10:I10"/>
    <mergeCell ref="C11:I11"/>
    <mergeCell ref="C12:I12"/>
    <mergeCell ref="C13:I13"/>
    <mergeCell ref="C14:I14"/>
    <mergeCell ref="C15:I15"/>
    <mergeCell ref="J6:K6"/>
    <mergeCell ref="J5:K5"/>
    <mergeCell ref="J7:K7"/>
    <mergeCell ref="A1:K1"/>
    <mergeCell ref="A2:K2"/>
    <mergeCell ref="B3:I3"/>
    <mergeCell ref="B4:I4"/>
    <mergeCell ref="B5:I5"/>
    <mergeCell ref="J4:K4"/>
  </mergeCells>
  <printOptions/>
  <pageMargins left="0.7" right="0.7" top="0.75" bottom="0.75" header="0.3" footer="0.3"/>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83203125" style="0" bestFit="1" customWidth="1"/>
    <col min="8" max="8" width="10.66015625" style="0" bestFit="1" customWidth="1"/>
    <col min="9" max="9" width="11.66015625" style="0" bestFit="1" customWidth="1"/>
    <col min="10" max="10" width="5.66015625" style="0" bestFit="1" customWidth="1"/>
    <col min="11" max="11" width="9.5" style="0" bestFit="1" customWidth="1"/>
  </cols>
  <sheetData>
    <row r="1" spans="1:11" s="55" customFormat="1" ht="12.75">
      <c r="A1" s="135" t="s">
        <v>208</v>
      </c>
      <c r="B1" s="129" t="s">
        <v>292</v>
      </c>
      <c r="C1" s="129"/>
      <c r="D1" s="129"/>
      <c r="E1" s="129"/>
      <c r="F1" s="129"/>
      <c r="G1" s="129"/>
      <c r="H1" s="129"/>
      <c r="I1" s="129"/>
      <c r="J1" s="129"/>
      <c r="K1" s="129"/>
    </row>
    <row r="2" spans="1:11" s="55" customFormat="1" ht="12.75">
      <c r="A2" s="135" t="s">
        <v>227</v>
      </c>
      <c r="B2" s="129" t="s">
        <v>228</v>
      </c>
      <c r="C2" s="129" t="s">
        <v>229</v>
      </c>
      <c r="D2" s="129" t="s">
        <v>230</v>
      </c>
      <c r="E2" s="129" t="s">
        <v>231</v>
      </c>
      <c r="F2" s="129" t="s">
        <v>232</v>
      </c>
      <c r="G2" s="129" t="s">
        <v>233</v>
      </c>
      <c r="H2" s="129" t="s">
        <v>293</v>
      </c>
      <c r="I2" s="129" t="s">
        <v>235</v>
      </c>
      <c r="J2" s="129" t="s">
        <v>236</v>
      </c>
      <c r="K2" s="129" t="s">
        <v>66</v>
      </c>
    </row>
    <row r="3" spans="1:11" ht="12.75">
      <c r="A3" s="137"/>
      <c r="B3" s="138" t="s">
        <v>38</v>
      </c>
      <c r="C3" s="138"/>
      <c r="D3" s="138"/>
      <c r="E3" s="138"/>
      <c r="F3" s="138">
        <v>0</v>
      </c>
      <c r="G3" s="138">
        <v>0</v>
      </c>
      <c r="H3" s="138">
        <v>0</v>
      </c>
      <c r="I3" s="138">
        <v>0</v>
      </c>
      <c r="J3" s="138"/>
      <c r="K3" s="138"/>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25.160156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83203125" style="0" bestFit="1" customWidth="1"/>
    <col min="8" max="8" width="11.16015625" style="0" bestFit="1" customWidth="1"/>
    <col min="9" max="9" width="11.66015625" style="0" bestFit="1" customWidth="1"/>
    <col min="10" max="10" width="5.66015625" style="0" bestFit="1" customWidth="1"/>
    <col min="11" max="11" width="9.5" style="0" bestFit="1" customWidth="1"/>
  </cols>
  <sheetData>
    <row r="1" spans="1:11" s="55" customFormat="1" ht="12.75">
      <c r="A1" s="135" t="s">
        <v>210</v>
      </c>
      <c r="B1" s="129" t="s">
        <v>211</v>
      </c>
      <c r="C1" s="129"/>
      <c r="D1" s="129"/>
      <c r="E1" s="129"/>
      <c r="F1" s="129"/>
      <c r="G1" s="129"/>
      <c r="H1" s="129"/>
      <c r="I1" s="129"/>
      <c r="J1" s="129"/>
      <c r="K1" s="129"/>
    </row>
    <row r="2" spans="1:11" s="55" customFormat="1" ht="12.75">
      <c r="A2" s="135" t="s">
        <v>227</v>
      </c>
      <c r="B2" s="129" t="s">
        <v>228</v>
      </c>
      <c r="C2" s="129" t="s">
        <v>229</v>
      </c>
      <c r="D2" s="129" t="s">
        <v>230</v>
      </c>
      <c r="E2" s="129" t="s">
        <v>231</v>
      </c>
      <c r="F2" s="129" t="s">
        <v>232</v>
      </c>
      <c r="G2" s="129" t="s">
        <v>233</v>
      </c>
      <c r="H2" s="129" t="s">
        <v>234</v>
      </c>
      <c r="I2" s="129" t="s">
        <v>235</v>
      </c>
      <c r="J2" s="129" t="s">
        <v>236</v>
      </c>
      <c r="K2" s="129" t="s">
        <v>66</v>
      </c>
    </row>
    <row r="3" spans="1:11" ht="12.75">
      <c r="A3" s="137"/>
      <c r="B3" s="138" t="s">
        <v>38</v>
      </c>
      <c r="C3" s="138"/>
      <c r="D3" s="138"/>
      <c r="E3" s="138"/>
      <c r="F3" s="138">
        <v>0</v>
      </c>
      <c r="G3" s="138">
        <v>0</v>
      </c>
      <c r="H3" s="138">
        <v>0</v>
      </c>
      <c r="I3" s="138">
        <v>0</v>
      </c>
      <c r="J3" s="138"/>
      <c r="K3" s="138"/>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3"/>
  <sheetViews>
    <sheetView zoomScalePageLayoutView="0" workbookViewId="0" topLeftCell="A1">
      <selection activeCell="A1" sqref="A1:K3"/>
    </sheetView>
  </sheetViews>
  <sheetFormatPr defaultColWidth="9.33203125" defaultRowHeight="12.75"/>
  <cols>
    <col min="1" max="1" width="6.5" style="0" bestFit="1" customWidth="1"/>
    <col min="2" max="2" width="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66015625" style="0" bestFit="1" customWidth="1"/>
    <col min="8" max="8" width="11.16015625" style="0" bestFit="1" customWidth="1"/>
    <col min="9" max="9" width="11.66015625" style="0" bestFit="1" customWidth="1"/>
    <col min="10" max="10" width="5.66015625" style="0" bestFit="1" customWidth="1"/>
    <col min="11" max="11" width="9.5" style="0" bestFit="1" customWidth="1"/>
  </cols>
  <sheetData>
    <row r="1" spans="1:11" s="55" customFormat="1" ht="12.75">
      <c r="A1" s="135" t="s">
        <v>294</v>
      </c>
      <c r="B1" s="129" t="s">
        <v>161</v>
      </c>
      <c r="C1" s="129"/>
      <c r="D1" s="129"/>
      <c r="E1" s="129"/>
      <c r="F1" s="129"/>
      <c r="G1" s="129"/>
      <c r="H1" s="129"/>
      <c r="I1" s="129"/>
      <c r="J1" s="129"/>
      <c r="K1" s="129"/>
    </row>
    <row r="2" spans="1:11" s="55" customFormat="1" ht="12.75">
      <c r="A2" s="135" t="s">
        <v>227</v>
      </c>
      <c r="B2" s="129" t="s">
        <v>228</v>
      </c>
      <c r="C2" s="129" t="s">
        <v>229</v>
      </c>
      <c r="D2" s="129" t="s">
        <v>230</v>
      </c>
      <c r="E2" s="129" t="s">
        <v>231</v>
      </c>
      <c r="F2" s="129" t="s">
        <v>232</v>
      </c>
      <c r="G2" s="129" t="s">
        <v>119</v>
      </c>
      <c r="H2" s="129" t="s">
        <v>234</v>
      </c>
      <c r="I2" s="129" t="s">
        <v>235</v>
      </c>
      <c r="J2" s="129" t="s">
        <v>236</v>
      </c>
      <c r="K2" s="129" t="s">
        <v>66</v>
      </c>
    </row>
    <row r="3" spans="1:11" ht="12.75">
      <c r="A3" s="137"/>
      <c r="B3" s="138" t="s">
        <v>38</v>
      </c>
      <c r="C3" s="138"/>
      <c r="D3" s="138"/>
      <c r="E3" s="138"/>
      <c r="F3" s="138">
        <v>0</v>
      </c>
      <c r="G3" s="139">
        <v>0</v>
      </c>
      <c r="H3" s="138">
        <v>0</v>
      </c>
      <c r="I3" s="138">
        <v>0</v>
      </c>
      <c r="J3" s="138"/>
      <c r="K3" s="138"/>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13"/>
  <sheetViews>
    <sheetView view="pageBreakPreview" zoomScale="60" zoomScalePageLayoutView="0" workbookViewId="0" topLeftCell="A1">
      <selection activeCell="C18" sqref="C18"/>
    </sheetView>
  </sheetViews>
  <sheetFormatPr defaultColWidth="9.33203125" defaultRowHeight="12.75"/>
  <cols>
    <col min="1" max="1" width="6.66015625" style="0" bestFit="1" customWidth="1"/>
    <col min="2" max="2" width="15.5" style="0" customWidth="1"/>
    <col min="3" max="3" width="29.16015625" style="0" customWidth="1"/>
    <col min="4" max="4" width="11.5" style="0" bestFit="1" customWidth="1"/>
    <col min="5" max="5" width="7.33203125" style="0" customWidth="1"/>
    <col min="6" max="6" width="8.66015625" style="0" customWidth="1"/>
    <col min="7" max="7" width="9.33203125" style="0" bestFit="1" customWidth="1"/>
    <col min="8" max="8" width="12.83203125" style="0" customWidth="1"/>
    <col min="9" max="9" width="8.5" style="0" customWidth="1"/>
    <col min="10" max="10" width="6.16015625" style="0" bestFit="1" customWidth="1"/>
    <col min="11" max="11" width="27" style="0" customWidth="1"/>
  </cols>
  <sheetData>
    <row r="1" spans="1:11" ht="18.75">
      <c r="A1" s="235" t="s">
        <v>295</v>
      </c>
      <c r="B1" s="236"/>
      <c r="C1" s="236"/>
      <c r="D1" s="236"/>
      <c r="E1" s="236"/>
      <c r="F1" s="236"/>
      <c r="G1" s="236"/>
      <c r="H1" s="236"/>
      <c r="I1" s="132"/>
      <c r="J1" s="132"/>
      <c r="K1" s="140"/>
    </row>
    <row r="2" spans="1:11" s="145" customFormat="1" ht="27.75" customHeight="1">
      <c r="A2" s="144" t="s">
        <v>227</v>
      </c>
      <c r="B2" s="142" t="s">
        <v>228</v>
      </c>
      <c r="C2" s="142" t="s">
        <v>229</v>
      </c>
      <c r="D2" s="142" t="s">
        <v>230</v>
      </c>
      <c r="E2" s="142" t="s">
        <v>231</v>
      </c>
      <c r="F2" s="142" t="s">
        <v>232</v>
      </c>
      <c r="G2" s="142" t="s">
        <v>233</v>
      </c>
      <c r="H2" s="142" t="s">
        <v>234</v>
      </c>
      <c r="I2" s="142" t="s">
        <v>235</v>
      </c>
      <c r="J2" s="142" t="s">
        <v>236</v>
      </c>
      <c r="K2" s="146" t="s">
        <v>66</v>
      </c>
    </row>
    <row r="3" spans="1:11" ht="28.5" customHeight="1">
      <c r="A3" s="136">
        <v>1</v>
      </c>
      <c r="B3" s="131" t="s">
        <v>184</v>
      </c>
      <c r="C3" s="143" t="s">
        <v>183</v>
      </c>
      <c r="D3" s="130">
        <v>151200</v>
      </c>
      <c r="E3" s="130">
        <v>0</v>
      </c>
      <c r="F3" s="130">
        <v>151200</v>
      </c>
      <c r="G3" s="133">
        <v>1.4651</v>
      </c>
      <c r="H3" s="130">
        <v>1512000</v>
      </c>
      <c r="I3" s="130">
        <v>0</v>
      </c>
      <c r="J3" s="132" t="s">
        <v>296</v>
      </c>
      <c r="K3" s="140" t="s">
        <v>297</v>
      </c>
    </row>
    <row r="4" spans="1:11" ht="12.75">
      <c r="A4" s="136">
        <v>2</v>
      </c>
      <c r="B4" s="131" t="s">
        <v>186</v>
      </c>
      <c r="C4" s="143" t="s">
        <v>185</v>
      </c>
      <c r="D4" s="130">
        <v>103200</v>
      </c>
      <c r="E4" s="130">
        <v>0</v>
      </c>
      <c r="F4" s="130">
        <v>103200</v>
      </c>
      <c r="G4" s="133">
        <v>1</v>
      </c>
      <c r="H4" s="130">
        <v>1032000</v>
      </c>
      <c r="I4" s="130">
        <v>0</v>
      </c>
      <c r="J4" s="132" t="s">
        <v>296</v>
      </c>
      <c r="K4" s="140" t="s">
        <v>298</v>
      </c>
    </row>
    <row r="5" spans="1:11" ht="12.75">
      <c r="A5" s="136">
        <v>3</v>
      </c>
      <c r="B5" s="131" t="s">
        <v>299</v>
      </c>
      <c r="C5" s="143" t="s">
        <v>300</v>
      </c>
      <c r="D5" s="130">
        <v>93600</v>
      </c>
      <c r="E5" s="130">
        <v>0</v>
      </c>
      <c r="F5" s="130">
        <v>93600</v>
      </c>
      <c r="G5" s="133">
        <v>0.907</v>
      </c>
      <c r="H5" s="130">
        <v>936000</v>
      </c>
      <c r="I5" s="130">
        <v>0</v>
      </c>
      <c r="J5" s="132" t="s">
        <v>296</v>
      </c>
      <c r="K5" s="140" t="s">
        <v>297</v>
      </c>
    </row>
    <row r="6" spans="1:11" ht="12.75">
      <c r="A6" s="136">
        <v>4</v>
      </c>
      <c r="B6" s="131" t="s">
        <v>301</v>
      </c>
      <c r="C6" s="143" t="s">
        <v>302</v>
      </c>
      <c r="D6" s="130">
        <v>76800</v>
      </c>
      <c r="E6" s="130">
        <v>0</v>
      </c>
      <c r="F6" s="130">
        <v>76800</v>
      </c>
      <c r="G6" s="133">
        <v>0.7442</v>
      </c>
      <c r="H6" s="130">
        <v>768000</v>
      </c>
      <c r="I6" s="130">
        <v>0</v>
      </c>
      <c r="J6" s="132" t="s">
        <v>296</v>
      </c>
      <c r="K6" s="140" t="s">
        <v>297</v>
      </c>
    </row>
    <row r="7" spans="1:11" ht="12.75">
      <c r="A7" s="136">
        <v>5</v>
      </c>
      <c r="B7" s="131" t="s">
        <v>303</v>
      </c>
      <c r="C7" s="143" t="s">
        <v>304</v>
      </c>
      <c r="D7" s="130">
        <v>62400</v>
      </c>
      <c r="E7" s="130">
        <v>0</v>
      </c>
      <c r="F7" s="130">
        <v>62400</v>
      </c>
      <c r="G7" s="133">
        <v>0.6047</v>
      </c>
      <c r="H7" s="130">
        <v>624000</v>
      </c>
      <c r="I7" s="130">
        <v>0</v>
      </c>
      <c r="J7" s="132" t="s">
        <v>296</v>
      </c>
      <c r="K7" s="140" t="s">
        <v>298</v>
      </c>
    </row>
    <row r="8" spans="1:11" ht="38.25">
      <c r="A8" s="136">
        <v>6</v>
      </c>
      <c r="B8" s="131" t="s">
        <v>305</v>
      </c>
      <c r="C8" s="143" t="s">
        <v>306</v>
      </c>
      <c r="D8" s="130">
        <v>45600</v>
      </c>
      <c r="E8" s="130">
        <v>0</v>
      </c>
      <c r="F8" s="130">
        <v>45600</v>
      </c>
      <c r="G8" s="133">
        <v>0.4419</v>
      </c>
      <c r="H8" s="130">
        <v>456000</v>
      </c>
      <c r="I8" s="130">
        <v>0</v>
      </c>
      <c r="J8" s="132" t="s">
        <v>296</v>
      </c>
      <c r="K8" s="147" t="s">
        <v>317</v>
      </c>
    </row>
    <row r="9" spans="1:11" ht="12.75">
      <c r="A9" s="136">
        <v>7</v>
      </c>
      <c r="B9" s="131" t="s">
        <v>307</v>
      </c>
      <c r="C9" s="143" t="s">
        <v>308</v>
      </c>
      <c r="D9" s="130">
        <v>36000</v>
      </c>
      <c r="E9" s="130">
        <v>0</v>
      </c>
      <c r="F9" s="130">
        <v>36000</v>
      </c>
      <c r="G9" s="133">
        <v>0.3488</v>
      </c>
      <c r="H9" s="130">
        <v>360000</v>
      </c>
      <c r="I9" s="130">
        <v>0</v>
      </c>
      <c r="J9" s="132" t="s">
        <v>296</v>
      </c>
      <c r="K9" s="140" t="s">
        <v>297</v>
      </c>
    </row>
    <row r="10" spans="1:11" ht="12.75">
      <c r="A10" s="136">
        <v>8</v>
      </c>
      <c r="B10" s="131" t="s">
        <v>309</v>
      </c>
      <c r="C10" s="143" t="s">
        <v>310</v>
      </c>
      <c r="D10" s="130">
        <v>33600</v>
      </c>
      <c r="E10" s="130">
        <v>0</v>
      </c>
      <c r="F10" s="130">
        <v>33600</v>
      </c>
      <c r="G10" s="133">
        <v>0.3256</v>
      </c>
      <c r="H10" s="130">
        <v>336000</v>
      </c>
      <c r="I10" s="130">
        <v>0</v>
      </c>
      <c r="J10" s="132" t="s">
        <v>296</v>
      </c>
      <c r="K10" s="140" t="s">
        <v>297</v>
      </c>
    </row>
    <row r="11" spans="1:11" ht="25.5">
      <c r="A11" s="136">
        <v>9</v>
      </c>
      <c r="B11" s="131" t="s">
        <v>311</v>
      </c>
      <c r="C11" s="143" t="s">
        <v>312</v>
      </c>
      <c r="D11" s="130">
        <v>26400</v>
      </c>
      <c r="E11" s="130">
        <v>0</v>
      </c>
      <c r="F11" s="130">
        <v>26400</v>
      </c>
      <c r="G11" s="133">
        <v>0.2558</v>
      </c>
      <c r="H11" s="130">
        <v>264000</v>
      </c>
      <c r="I11" s="130">
        <v>0</v>
      </c>
      <c r="J11" s="132" t="s">
        <v>296</v>
      </c>
      <c r="K11" s="140" t="s">
        <v>297</v>
      </c>
    </row>
    <row r="12" spans="1:11" ht="12.75">
      <c r="A12" s="136">
        <v>10</v>
      </c>
      <c r="B12" s="131" t="s">
        <v>313</v>
      </c>
      <c r="C12" s="143" t="s">
        <v>314</v>
      </c>
      <c r="D12" s="130">
        <v>24000</v>
      </c>
      <c r="E12" s="130">
        <v>0</v>
      </c>
      <c r="F12" s="130">
        <v>24000</v>
      </c>
      <c r="G12" s="133">
        <v>0.2326</v>
      </c>
      <c r="H12" s="130">
        <v>240000</v>
      </c>
      <c r="I12" s="130">
        <v>0</v>
      </c>
      <c r="J12" s="132" t="s">
        <v>296</v>
      </c>
      <c r="K12" s="140" t="s">
        <v>297</v>
      </c>
    </row>
    <row r="13" spans="1:11" ht="12.75">
      <c r="A13" s="137"/>
      <c r="B13" s="138" t="s">
        <v>38</v>
      </c>
      <c r="C13" s="148"/>
      <c r="D13" s="138"/>
      <c r="E13" s="138"/>
      <c r="F13" s="138">
        <v>652800</v>
      </c>
      <c r="G13" s="138">
        <v>6.3256</v>
      </c>
      <c r="H13" s="138">
        <v>6528000</v>
      </c>
      <c r="I13" s="138">
        <v>0</v>
      </c>
      <c r="J13" s="138"/>
      <c r="K13" s="141"/>
    </row>
  </sheetData>
  <sheetProtection/>
  <mergeCells count="1">
    <mergeCell ref="A1:H1"/>
  </mergeCells>
  <printOptions/>
  <pageMargins left="0.7" right="0.7" top="0.75" bottom="0.75" header="0.3" footer="0.3"/>
  <pageSetup horizontalDpi="600" verticalDpi="600" orientation="portrait" scale="67" r:id="rId1"/>
</worksheet>
</file>

<file path=xl/worksheets/sheet2.xml><?xml version="1.0" encoding="utf-8"?>
<worksheet xmlns="http://schemas.openxmlformats.org/spreadsheetml/2006/main" xmlns:r="http://schemas.openxmlformats.org/officeDocument/2006/relationships">
  <dimension ref="A1:S11"/>
  <sheetViews>
    <sheetView zoomScalePageLayoutView="0" workbookViewId="0" topLeftCell="A1">
      <selection activeCell="D7" sqref="D7"/>
    </sheetView>
  </sheetViews>
  <sheetFormatPr defaultColWidth="9.33203125" defaultRowHeight="12.75"/>
  <cols>
    <col min="1" max="1" width="10.33203125" style="0" customWidth="1"/>
    <col min="2" max="2" width="29.5" style="0" customWidth="1"/>
    <col min="3" max="5" width="12.83203125" style="0" customWidth="1"/>
    <col min="6" max="6" width="10.83203125" style="0" customWidth="1"/>
    <col min="7" max="9" width="12.83203125" style="0" customWidth="1"/>
    <col min="10" max="10" width="13.5" style="0" customWidth="1"/>
    <col min="11" max="11" width="18.83203125" style="0" customWidth="1"/>
    <col min="12" max="15" width="12.83203125" style="0" customWidth="1"/>
    <col min="16" max="16" width="11.33203125" style="0" customWidth="1"/>
    <col min="17" max="19" width="12.83203125" style="0" customWidth="1"/>
  </cols>
  <sheetData>
    <row r="1" spans="1:19" ht="18.75" customHeight="1">
      <c r="A1" s="169" t="s">
        <v>39</v>
      </c>
      <c r="B1" s="169"/>
      <c r="C1" s="169"/>
      <c r="D1" s="169"/>
      <c r="E1" s="169"/>
      <c r="F1" s="169"/>
      <c r="G1" s="169"/>
      <c r="H1" s="169"/>
      <c r="I1" s="169"/>
      <c r="J1" s="169"/>
      <c r="K1" s="169"/>
      <c r="L1" s="169"/>
      <c r="M1" s="169"/>
      <c r="N1" s="169"/>
      <c r="O1" s="169"/>
      <c r="P1" s="169"/>
      <c r="Q1" s="169"/>
      <c r="R1" s="169"/>
      <c r="S1" s="169"/>
    </row>
    <row r="2" spans="1:19" ht="35.25" customHeight="1">
      <c r="A2" s="157" t="s">
        <v>66</v>
      </c>
      <c r="B2" s="157" t="s">
        <v>65</v>
      </c>
      <c r="C2" s="157" t="s">
        <v>64</v>
      </c>
      <c r="D2" s="157" t="s">
        <v>63</v>
      </c>
      <c r="E2" s="157" t="s">
        <v>62</v>
      </c>
      <c r="F2" s="157" t="s">
        <v>61</v>
      </c>
      <c r="G2" s="157" t="s">
        <v>46</v>
      </c>
      <c r="H2" s="157" t="s">
        <v>60</v>
      </c>
      <c r="I2" s="160" t="s">
        <v>59</v>
      </c>
      <c r="J2" s="161"/>
      <c r="K2" s="161"/>
      <c r="L2" s="162"/>
      <c r="M2" s="157" t="s">
        <v>58</v>
      </c>
      <c r="N2" s="157" t="s">
        <v>50</v>
      </c>
      <c r="O2" s="160" t="s">
        <v>57</v>
      </c>
      <c r="P2" s="162"/>
      <c r="Q2" s="160" t="s">
        <v>56</v>
      </c>
      <c r="R2" s="166"/>
      <c r="S2" s="157" t="s">
        <v>55</v>
      </c>
    </row>
    <row r="3" spans="1:19" ht="15.75" customHeight="1">
      <c r="A3" s="163"/>
      <c r="B3" s="158"/>
      <c r="C3" s="163"/>
      <c r="D3" s="158"/>
      <c r="E3" s="163"/>
      <c r="F3" s="163"/>
      <c r="G3" s="158"/>
      <c r="H3" s="158"/>
      <c r="I3" s="160" t="s">
        <v>26</v>
      </c>
      <c r="J3" s="165"/>
      <c r="K3" s="166"/>
      <c r="L3" s="157" t="s">
        <v>69</v>
      </c>
      <c r="M3" s="163"/>
      <c r="N3" s="158"/>
      <c r="O3" s="157" t="s">
        <v>27</v>
      </c>
      <c r="P3" s="157" t="s">
        <v>70</v>
      </c>
      <c r="Q3" s="157" t="s">
        <v>27</v>
      </c>
      <c r="R3" s="157" t="s">
        <v>70</v>
      </c>
      <c r="S3" s="158"/>
    </row>
    <row r="4" spans="1:19" ht="99" customHeight="1">
      <c r="A4" s="164"/>
      <c r="B4" s="159"/>
      <c r="C4" s="164"/>
      <c r="D4" s="159"/>
      <c r="E4" s="164"/>
      <c r="F4" s="164"/>
      <c r="G4" s="159"/>
      <c r="H4" s="159"/>
      <c r="I4" s="11" t="s">
        <v>71</v>
      </c>
      <c r="J4" s="11" t="s">
        <v>68</v>
      </c>
      <c r="K4" s="11" t="s">
        <v>38</v>
      </c>
      <c r="L4" s="159"/>
      <c r="M4" s="164"/>
      <c r="N4" s="159"/>
      <c r="O4" s="164"/>
      <c r="P4" s="159"/>
      <c r="Q4" s="164"/>
      <c r="R4" s="159"/>
      <c r="S4" s="159"/>
    </row>
    <row r="5" spans="1:19" s="16" customFormat="1" ht="29.25" customHeight="1">
      <c r="A5" s="13" t="s">
        <v>40</v>
      </c>
      <c r="B5" s="15" t="s">
        <v>41</v>
      </c>
      <c r="C5" s="13" t="s">
        <v>42</v>
      </c>
      <c r="D5" s="15" t="s">
        <v>43</v>
      </c>
      <c r="E5" s="13" t="s">
        <v>44</v>
      </c>
      <c r="F5" s="13" t="s">
        <v>45</v>
      </c>
      <c r="G5" s="15" t="s">
        <v>67</v>
      </c>
      <c r="H5" s="15" t="s">
        <v>47</v>
      </c>
      <c r="I5" s="160" t="s">
        <v>48</v>
      </c>
      <c r="J5" s="165"/>
      <c r="K5" s="165"/>
      <c r="L5" s="166"/>
      <c r="M5" s="13" t="s">
        <v>49</v>
      </c>
      <c r="N5" s="15" t="s">
        <v>51</v>
      </c>
      <c r="O5" s="167" t="s">
        <v>52</v>
      </c>
      <c r="P5" s="168"/>
      <c r="Q5" s="167" t="s">
        <v>53</v>
      </c>
      <c r="R5" s="168"/>
      <c r="S5" s="15" t="s">
        <v>54</v>
      </c>
    </row>
    <row r="6" spans="1:19" s="55" customFormat="1" ht="20.25" customHeight="1">
      <c r="A6" s="46" t="s">
        <v>28</v>
      </c>
      <c r="B6" s="47" t="s">
        <v>29</v>
      </c>
      <c r="C6" s="48">
        <v>10</v>
      </c>
      <c r="D6" s="49">
        <v>7406400</v>
      </c>
      <c r="E6" s="49">
        <v>0</v>
      </c>
      <c r="F6" s="48"/>
      <c r="G6" s="49">
        <f>SUM(D6:F6)</f>
        <v>7406400</v>
      </c>
      <c r="H6" s="50">
        <f>(G6/(G11-G9))*100</f>
        <v>71.76744186046513</v>
      </c>
      <c r="I6" s="49">
        <v>7406400</v>
      </c>
      <c r="J6" s="50"/>
      <c r="K6" s="50">
        <f>(I6+J6)</f>
        <v>7406400</v>
      </c>
      <c r="L6" s="50">
        <f>(K6/K11)*100</f>
        <v>71.76744186046513</v>
      </c>
      <c r="M6" s="49">
        <v>0</v>
      </c>
      <c r="N6" s="51">
        <f>(G6+M6)/(G11+M11-G9)*100</f>
        <v>71.76744186046513</v>
      </c>
      <c r="O6" s="52">
        <v>0</v>
      </c>
      <c r="P6" s="53"/>
      <c r="Q6" s="52">
        <v>0</v>
      </c>
      <c r="R6" s="53"/>
      <c r="S6" s="54">
        <v>7406400</v>
      </c>
    </row>
    <row r="7" spans="1:19" s="55" customFormat="1" ht="18" customHeight="1">
      <c r="A7" s="46" t="s">
        <v>30</v>
      </c>
      <c r="B7" s="47" t="s">
        <v>31</v>
      </c>
      <c r="C7" s="48">
        <v>202</v>
      </c>
      <c r="D7" s="49">
        <v>2913600</v>
      </c>
      <c r="E7" s="49">
        <v>0</v>
      </c>
      <c r="F7" s="48"/>
      <c r="G7" s="49">
        <f>SUM(D7:F7)</f>
        <v>2913600</v>
      </c>
      <c r="H7" s="50">
        <f>(G7/(G11-G9))*100</f>
        <v>28.232558139534884</v>
      </c>
      <c r="I7" s="49">
        <v>2913600</v>
      </c>
      <c r="J7" s="50"/>
      <c r="K7" s="50">
        <f>(I7+J7)</f>
        <v>2913600</v>
      </c>
      <c r="L7" s="50">
        <f>(K7/K11)*100</f>
        <v>28.232558139534884</v>
      </c>
      <c r="M7" s="49">
        <v>0</v>
      </c>
      <c r="N7" s="51">
        <f>(G7+M7)/(G11+M11-G9)*100</f>
        <v>28.232558139534884</v>
      </c>
      <c r="O7" s="52">
        <v>0</v>
      </c>
      <c r="P7" s="56"/>
      <c r="Q7" s="52">
        <v>100800</v>
      </c>
      <c r="R7" s="53">
        <f>(Q7/(G7))*100</f>
        <v>3.459637561779242</v>
      </c>
      <c r="S7" s="57">
        <v>2913599</v>
      </c>
    </row>
    <row r="8" spans="1:19" ht="18.75" customHeight="1">
      <c r="A8" s="14" t="s">
        <v>32</v>
      </c>
      <c r="B8" s="12" t="s">
        <v>33</v>
      </c>
      <c r="C8" s="22"/>
      <c r="D8" s="22"/>
      <c r="E8" s="22"/>
      <c r="F8" s="22"/>
      <c r="G8" s="22">
        <f>SUM(D8:F8)</f>
        <v>0</v>
      </c>
      <c r="H8" s="22"/>
      <c r="I8" s="22"/>
      <c r="J8" s="22"/>
      <c r="K8" s="22"/>
      <c r="L8" s="22"/>
      <c r="M8" s="22"/>
      <c r="N8" s="21"/>
      <c r="O8" s="23"/>
      <c r="P8" s="23"/>
      <c r="Q8" s="26"/>
      <c r="R8" s="26"/>
      <c r="S8" s="28"/>
    </row>
    <row r="9" spans="1:19" s="55" customFormat="1" ht="17.25" customHeight="1">
      <c r="A9" s="46" t="s">
        <v>34</v>
      </c>
      <c r="B9" s="47" t="s">
        <v>35</v>
      </c>
      <c r="C9" s="48">
        <v>0</v>
      </c>
      <c r="D9" s="49"/>
      <c r="E9" s="49"/>
      <c r="F9" s="49">
        <v>0</v>
      </c>
      <c r="G9" s="49">
        <f>SUM(D9:F9)</f>
        <v>0</v>
      </c>
      <c r="H9" s="48"/>
      <c r="I9" s="49">
        <v>0</v>
      </c>
      <c r="J9" s="50"/>
      <c r="K9" s="49">
        <f>(I9+J9)</f>
        <v>0</v>
      </c>
      <c r="L9" s="50">
        <f>(K9/K11)*100</f>
        <v>0</v>
      </c>
      <c r="M9" s="48"/>
      <c r="N9" s="51"/>
      <c r="O9" s="52">
        <v>0</v>
      </c>
      <c r="P9" s="56"/>
      <c r="Q9" s="52">
        <v>0</v>
      </c>
      <c r="R9" s="53"/>
      <c r="S9" s="57">
        <v>0</v>
      </c>
    </row>
    <row r="10" spans="1:19" s="55" customFormat="1" ht="20.25" customHeight="1">
      <c r="A10" s="46" t="s">
        <v>36</v>
      </c>
      <c r="B10" s="47" t="s">
        <v>37</v>
      </c>
      <c r="C10" s="48">
        <v>0</v>
      </c>
      <c r="D10" s="58">
        <v>0</v>
      </c>
      <c r="E10" s="49">
        <v>0</v>
      </c>
      <c r="F10" s="49"/>
      <c r="G10" s="49">
        <f>SUM(D10:F10)</f>
        <v>0</v>
      </c>
      <c r="H10" s="50">
        <f>(G10/(G11-G9))*100</f>
        <v>0</v>
      </c>
      <c r="I10" s="58">
        <v>0</v>
      </c>
      <c r="J10" s="50"/>
      <c r="K10" s="49">
        <f>(I10+J10)</f>
        <v>0</v>
      </c>
      <c r="L10" s="50">
        <f>(K10/K11)*100</f>
        <v>0</v>
      </c>
      <c r="M10" s="48">
        <v>0</v>
      </c>
      <c r="N10" s="51">
        <f>(G10+M10)/(G11+M11-G9)*100</f>
        <v>0</v>
      </c>
      <c r="O10" s="56">
        <v>0</v>
      </c>
      <c r="P10" s="56"/>
      <c r="Q10" s="56">
        <v>0</v>
      </c>
      <c r="R10" s="53"/>
      <c r="S10" s="57">
        <v>0</v>
      </c>
    </row>
    <row r="11" spans="1:19" s="67" customFormat="1" ht="18" customHeight="1">
      <c r="A11" s="59"/>
      <c r="B11" s="59" t="s">
        <v>38</v>
      </c>
      <c r="C11" s="60">
        <f aca="true" t="shared" si="0" ref="C11:S11">SUM(C6:C10)</f>
        <v>212</v>
      </c>
      <c r="D11" s="61">
        <f t="shared" si="0"/>
        <v>10320000</v>
      </c>
      <c r="E11" s="61">
        <f t="shared" si="0"/>
        <v>0</v>
      </c>
      <c r="F11" s="60">
        <f t="shared" si="0"/>
        <v>0</v>
      </c>
      <c r="G11" s="61">
        <f t="shared" si="0"/>
        <v>10320000</v>
      </c>
      <c r="H11" s="62">
        <f t="shared" si="0"/>
        <v>100.00000000000001</v>
      </c>
      <c r="I11" s="61">
        <f t="shared" si="0"/>
        <v>10320000</v>
      </c>
      <c r="J11" s="62">
        <f t="shared" si="0"/>
        <v>0</v>
      </c>
      <c r="K11" s="62">
        <f t="shared" si="0"/>
        <v>10320000</v>
      </c>
      <c r="L11" s="62">
        <f t="shared" si="0"/>
        <v>100.00000000000001</v>
      </c>
      <c r="M11" s="61">
        <f t="shared" si="0"/>
        <v>0</v>
      </c>
      <c r="N11" s="63">
        <f t="shared" si="0"/>
        <v>100.00000000000001</v>
      </c>
      <c r="O11" s="64">
        <f t="shared" si="0"/>
        <v>0</v>
      </c>
      <c r="P11" s="65">
        <f t="shared" si="0"/>
        <v>0</v>
      </c>
      <c r="Q11" s="64">
        <f t="shared" si="0"/>
        <v>100800</v>
      </c>
      <c r="R11" s="65">
        <f t="shared" si="0"/>
        <v>3.459637561779242</v>
      </c>
      <c r="S11" s="66">
        <f t="shared" si="0"/>
        <v>10319999</v>
      </c>
    </row>
  </sheetData>
  <sheetProtection/>
  <mergeCells count="24">
    <mergeCell ref="Q2:R2"/>
    <mergeCell ref="S2:S4"/>
    <mergeCell ref="I3:K3"/>
    <mergeCell ref="L3:L4"/>
    <mergeCell ref="O3:O4"/>
    <mergeCell ref="P3:P4"/>
    <mergeCell ref="Q3:Q4"/>
    <mergeCell ref="R3:R4"/>
    <mergeCell ref="I5:L5"/>
    <mergeCell ref="O5:P5"/>
    <mergeCell ref="Q5:R5"/>
    <mergeCell ref="A1:S1"/>
    <mergeCell ref="A2:A4"/>
    <mergeCell ref="B2:B4"/>
    <mergeCell ref="C2:C4"/>
    <mergeCell ref="D2:D4"/>
    <mergeCell ref="E2:E4"/>
    <mergeCell ref="F2:F4"/>
    <mergeCell ref="G2:G4"/>
    <mergeCell ref="H2:H4"/>
    <mergeCell ref="I2:L2"/>
    <mergeCell ref="M2:M4"/>
    <mergeCell ref="N2:N4"/>
    <mergeCell ref="O2:P2"/>
  </mergeCells>
  <printOptions/>
  <pageMargins left="0.16" right="0.16" top="0.75" bottom="0.75" header="0.3" footer="0.3"/>
  <pageSetup horizontalDpi="600" verticalDpi="600" orientation="landscape" scale="58" r:id="rId1"/>
</worksheet>
</file>

<file path=xl/worksheets/sheet3.xml><?xml version="1.0" encoding="utf-8"?>
<worksheet xmlns="http://schemas.openxmlformats.org/spreadsheetml/2006/main" xmlns:r="http://schemas.openxmlformats.org/officeDocument/2006/relationships">
  <dimension ref="A1:U29"/>
  <sheetViews>
    <sheetView tabSelected="1" zoomScalePageLayoutView="0" workbookViewId="0" topLeftCell="A8">
      <selection activeCell="J8" sqref="J8:J17"/>
    </sheetView>
  </sheetViews>
  <sheetFormatPr defaultColWidth="9.33203125" defaultRowHeight="12.75"/>
  <cols>
    <col min="1" max="2" width="5.33203125" style="20" customWidth="1"/>
    <col min="3" max="3" width="32.66015625" style="10" customWidth="1"/>
    <col min="4" max="4" width="13.83203125" style="24" customWidth="1"/>
    <col min="5" max="5" width="5.33203125" style="68" customWidth="1"/>
    <col min="6" max="6" width="14.33203125" style="68" customWidth="1"/>
    <col min="7" max="7" width="13.83203125" style="68" customWidth="1"/>
    <col min="8" max="8" width="11.66015625" style="68" customWidth="1"/>
    <col min="9" max="9" width="14" style="68" customWidth="1"/>
    <col min="10" max="10" width="15.83203125" style="25" customWidth="1"/>
    <col min="11" max="11" width="14" style="68" customWidth="1"/>
    <col min="12" max="12" width="10.66015625" style="68" customWidth="1"/>
    <col min="13" max="13" width="15.83203125" style="68" customWidth="1"/>
    <col min="14" max="14" width="15.83203125" style="25" customWidth="1"/>
    <col min="15" max="15" width="13.83203125" style="68" customWidth="1"/>
    <col min="16" max="16" width="15.83203125" style="25" customWidth="1"/>
    <col min="17" max="17" width="15.83203125" style="68" customWidth="1"/>
    <col min="18" max="18" width="15.83203125" style="25" customWidth="1"/>
    <col min="19" max="19" width="13.83203125" style="68" customWidth="1"/>
    <col min="20" max="20" width="12.83203125" style="25" customWidth="1"/>
    <col min="21" max="21" width="15.83203125" style="68" customWidth="1"/>
    <col min="22" max="16384" width="9.33203125" style="20" customWidth="1"/>
  </cols>
  <sheetData>
    <row r="1" spans="1:21" ht="21" customHeight="1">
      <c r="A1" s="170" t="s">
        <v>72</v>
      </c>
      <c r="B1" s="170"/>
      <c r="C1" s="170"/>
      <c r="D1" s="170"/>
      <c r="E1" s="170"/>
      <c r="F1" s="170"/>
      <c r="G1" s="170"/>
      <c r="H1" s="170"/>
      <c r="I1" s="170"/>
      <c r="J1" s="170"/>
      <c r="K1" s="170"/>
      <c r="L1" s="170"/>
      <c r="M1" s="170"/>
      <c r="N1" s="170"/>
      <c r="O1" s="170"/>
      <c r="P1" s="170"/>
      <c r="Q1" s="170"/>
      <c r="R1" s="170"/>
      <c r="S1" s="170"/>
      <c r="T1" s="170"/>
      <c r="U1" s="170"/>
    </row>
    <row r="2" spans="1:21" ht="66" customHeight="1">
      <c r="A2" s="172"/>
      <c r="B2" s="173"/>
      <c r="C2" s="178" t="s">
        <v>77</v>
      </c>
      <c r="D2" s="181" t="s">
        <v>78</v>
      </c>
      <c r="E2" s="186" t="s">
        <v>100</v>
      </c>
      <c r="F2" s="186" t="s">
        <v>63</v>
      </c>
      <c r="G2" s="186" t="s">
        <v>79</v>
      </c>
      <c r="H2" s="186" t="s">
        <v>80</v>
      </c>
      <c r="I2" s="186" t="s">
        <v>81</v>
      </c>
      <c r="J2" s="193" t="s">
        <v>86</v>
      </c>
      <c r="K2" s="184" t="s">
        <v>83</v>
      </c>
      <c r="L2" s="189"/>
      <c r="M2" s="189"/>
      <c r="N2" s="185"/>
      <c r="O2" s="186" t="s">
        <v>58</v>
      </c>
      <c r="P2" s="193" t="s">
        <v>85</v>
      </c>
      <c r="Q2" s="184" t="s">
        <v>57</v>
      </c>
      <c r="R2" s="185"/>
      <c r="S2" s="184" t="s">
        <v>56</v>
      </c>
      <c r="T2" s="185"/>
      <c r="U2" s="186" t="s">
        <v>84</v>
      </c>
    </row>
    <row r="3" spans="1:21" ht="27" customHeight="1">
      <c r="A3" s="174"/>
      <c r="B3" s="175"/>
      <c r="C3" s="179"/>
      <c r="D3" s="182"/>
      <c r="E3" s="187"/>
      <c r="F3" s="187"/>
      <c r="G3" s="187"/>
      <c r="H3" s="187"/>
      <c r="I3" s="187"/>
      <c r="J3" s="195"/>
      <c r="K3" s="190" t="s">
        <v>26</v>
      </c>
      <c r="L3" s="191"/>
      <c r="M3" s="192"/>
      <c r="N3" s="193" t="s">
        <v>73</v>
      </c>
      <c r="O3" s="187"/>
      <c r="P3" s="195"/>
      <c r="Q3" s="186" t="s">
        <v>27</v>
      </c>
      <c r="R3" s="193" t="s">
        <v>70</v>
      </c>
      <c r="S3" s="186" t="s">
        <v>27</v>
      </c>
      <c r="T3" s="196" t="s">
        <v>76</v>
      </c>
      <c r="U3" s="187"/>
    </row>
    <row r="4" spans="1:21" ht="69" customHeight="1">
      <c r="A4" s="176"/>
      <c r="B4" s="177"/>
      <c r="C4" s="180"/>
      <c r="D4" s="183"/>
      <c r="E4" s="188"/>
      <c r="F4" s="188"/>
      <c r="G4" s="188"/>
      <c r="H4" s="188"/>
      <c r="I4" s="188"/>
      <c r="J4" s="194"/>
      <c r="K4" s="69" t="s">
        <v>74</v>
      </c>
      <c r="L4" s="69" t="s">
        <v>75</v>
      </c>
      <c r="M4" s="69" t="s">
        <v>38</v>
      </c>
      <c r="N4" s="194"/>
      <c r="O4" s="188"/>
      <c r="P4" s="194"/>
      <c r="Q4" s="188"/>
      <c r="R4" s="194"/>
      <c r="S4" s="188"/>
      <c r="T4" s="197"/>
      <c r="U4" s="188"/>
    </row>
    <row r="5" spans="1:21" s="24" customFormat="1" ht="18.75" customHeight="1">
      <c r="A5" s="172"/>
      <c r="B5" s="173"/>
      <c r="C5" s="44" t="s">
        <v>40</v>
      </c>
      <c r="D5" s="81" t="s">
        <v>41</v>
      </c>
      <c r="E5" s="82" t="s">
        <v>42</v>
      </c>
      <c r="F5" s="83" t="s">
        <v>43</v>
      </c>
      <c r="G5" s="82" t="s">
        <v>44</v>
      </c>
      <c r="H5" s="82" t="s">
        <v>45</v>
      </c>
      <c r="I5" s="83" t="s">
        <v>87</v>
      </c>
      <c r="J5" s="84" t="s">
        <v>47</v>
      </c>
      <c r="K5" s="167" t="s">
        <v>48</v>
      </c>
      <c r="L5" s="171"/>
      <c r="M5" s="171"/>
      <c r="N5" s="168"/>
      <c r="O5" s="82" t="s">
        <v>49</v>
      </c>
      <c r="P5" s="84" t="s">
        <v>51</v>
      </c>
      <c r="Q5" s="167" t="s">
        <v>52</v>
      </c>
      <c r="R5" s="168"/>
      <c r="S5" s="167" t="s">
        <v>53</v>
      </c>
      <c r="T5" s="168"/>
      <c r="U5" s="83" t="s">
        <v>54</v>
      </c>
    </row>
    <row r="6" spans="1:21" s="70" customFormat="1" ht="19.5" customHeight="1">
      <c r="A6" s="80">
        <v>1</v>
      </c>
      <c r="B6" s="73"/>
      <c r="C6" s="74" t="s">
        <v>128</v>
      </c>
      <c r="D6" s="74"/>
      <c r="E6" s="75"/>
      <c r="F6" s="75"/>
      <c r="G6" s="75"/>
      <c r="H6" s="75"/>
      <c r="I6" s="75"/>
      <c r="J6" s="76"/>
      <c r="K6" s="75"/>
      <c r="L6" s="75"/>
      <c r="M6" s="75"/>
      <c r="N6" s="76"/>
      <c r="O6" s="75"/>
      <c r="P6" s="76"/>
      <c r="Q6" s="77"/>
      <c r="R6" s="78"/>
      <c r="S6" s="77"/>
      <c r="T6" s="78"/>
      <c r="U6" s="79"/>
    </row>
    <row r="7" spans="1:21" s="71" customFormat="1" ht="19.5" customHeight="1">
      <c r="A7" s="85"/>
      <c r="B7" s="86" t="s">
        <v>129</v>
      </c>
      <c r="C7" s="86" t="s">
        <v>130</v>
      </c>
      <c r="D7" s="86"/>
      <c r="E7" s="87">
        <v>10</v>
      </c>
      <c r="F7" s="87">
        <f>SUM(F8:F17)</f>
        <v>7406400</v>
      </c>
      <c r="G7" s="87">
        <f>SUM(G8:G17)</f>
        <v>0</v>
      </c>
      <c r="H7" s="87">
        <f>SUM(H8:H17)</f>
        <v>0</v>
      </c>
      <c r="I7" s="87">
        <f aca="true" t="shared" si="0" ref="I7:I28">F7+G7+H7</f>
        <v>7406400</v>
      </c>
      <c r="J7" s="88">
        <f>(I7/('Table I'!G11-'Table I'!G9)*100)</f>
        <v>71.76744186046513</v>
      </c>
      <c r="K7" s="87">
        <f>SUM(K8:K17)</f>
        <v>7406400</v>
      </c>
      <c r="L7" s="87">
        <f>SUM(L8:L17)</f>
        <v>0</v>
      </c>
      <c r="M7" s="87">
        <f aca="true" t="shared" si="1" ref="M7:M28">K7+L7</f>
        <v>7406400</v>
      </c>
      <c r="N7" s="88">
        <f>(M7)/'Table I'!K11*100</f>
        <v>71.76744186046513</v>
      </c>
      <c r="O7" s="87">
        <f>SUM(O8:O17)</f>
        <v>0</v>
      </c>
      <c r="P7" s="88">
        <f>(O7+I7)/(O29+'Table I'!G11-'Table I'!G9)*100</f>
        <v>71.76744186046513</v>
      </c>
      <c r="Q7" s="87">
        <f>SUM(Q8:Q17)</f>
        <v>0</v>
      </c>
      <c r="R7" s="88">
        <f>(Q7)/'Table I'!G6*100</f>
        <v>0</v>
      </c>
      <c r="S7" s="87">
        <f>SUM(S8:S17)</f>
        <v>0</v>
      </c>
      <c r="T7" s="88">
        <f>(S7)/'Table I'!G6*100</f>
        <v>0</v>
      </c>
      <c r="U7" s="87">
        <f>SUM(U8:U17)</f>
        <v>7406400</v>
      </c>
    </row>
    <row r="8" spans="1:21" ht="19.5" customHeight="1">
      <c r="A8" s="89"/>
      <c r="B8" s="90"/>
      <c r="C8" s="90" t="s">
        <v>131</v>
      </c>
      <c r="D8" s="90" t="s">
        <v>132</v>
      </c>
      <c r="E8" s="91"/>
      <c r="F8" s="91">
        <v>1634364</v>
      </c>
      <c r="G8" s="91">
        <v>0</v>
      </c>
      <c r="H8" s="91"/>
      <c r="I8" s="91">
        <f t="shared" si="0"/>
        <v>1634364</v>
      </c>
      <c r="J8" s="92">
        <f>(I8/('Table I'!G11-'Table I'!G9)*100)</f>
        <v>15.83686046511628</v>
      </c>
      <c r="K8" s="91">
        <v>1634364</v>
      </c>
      <c r="L8" s="91"/>
      <c r="M8" s="91">
        <f t="shared" si="1"/>
        <v>1634364</v>
      </c>
      <c r="N8" s="92">
        <f>(M8)/'Table I'!K11*100</f>
        <v>15.83686046511628</v>
      </c>
      <c r="O8" s="91">
        <v>0</v>
      </c>
      <c r="P8" s="92">
        <f>(O8+I8)/(O29+'Table I'!G11-'Table I'!G9)*100</f>
        <v>15.83686046511628</v>
      </c>
      <c r="Q8" s="91">
        <v>0</v>
      </c>
      <c r="R8" s="92">
        <f aca="true" t="shared" si="2" ref="R8:R17">(Q8)/I8*100</f>
        <v>0</v>
      </c>
      <c r="S8" s="91">
        <v>0</v>
      </c>
      <c r="T8" s="92">
        <f aca="true" t="shared" si="3" ref="T8:T17">(S8)/I8*100</f>
        <v>0</v>
      </c>
      <c r="U8" s="91">
        <v>1634364</v>
      </c>
    </row>
    <row r="9" spans="1:21" ht="19.5" customHeight="1">
      <c r="A9" s="89"/>
      <c r="B9" s="90"/>
      <c r="C9" s="90" t="s">
        <v>133</v>
      </c>
      <c r="D9" s="90" t="s">
        <v>134</v>
      </c>
      <c r="E9" s="91"/>
      <c r="F9" s="91">
        <v>1601964</v>
      </c>
      <c r="G9" s="91">
        <v>0</v>
      </c>
      <c r="H9" s="91"/>
      <c r="I9" s="91">
        <f t="shared" si="0"/>
        <v>1601964</v>
      </c>
      <c r="J9" s="92">
        <f>(I9/('Table I'!G11-'Table I'!G9)*100)</f>
        <v>15.522906976744185</v>
      </c>
      <c r="K9" s="91">
        <v>1601964</v>
      </c>
      <c r="L9" s="91"/>
      <c r="M9" s="91">
        <f t="shared" si="1"/>
        <v>1601964</v>
      </c>
      <c r="N9" s="92">
        <f>(M9)/'Table I'!K11*100</f>
        <v>15.522906976744185</v>
      </c>
      <c r="O9" s="91">
        <v>0</v>
      </c>
      <c r="P9" s="92">
        <f>(O9+I9)/(O29+'Table I'!G11-'Table I'!G9)*100</f>
        <v>15.522906976744185</v>
      </c>
      <c r="Q9" s="91">
        <v>0</v>
      </c>
      <c r="R9" s="92">
        <f t="shared" si="2"/>
        <v>0</v>
      </c>
      <c r="S9" s="91">
        <v>0</v>
      </c>
      <c r="T9" s="92">
        <f t="shared" si="3"/>
        <v>0</v>
      </c>
      <c r="U9" s="91">
        <v>1601964</v>
      </c>
    </row>
    <row r="10" spans="1:21" ht="19.5" customHeight="1">
      <c r="A10" s="89"/>
      <c r="B10" s="90"/>
      <c r="C10" s="90" t="s">
        <v>135</v>
      </c>
      <c r="D10" s="90" t="s">
        <v>136</v>
      </c>
      <c r="E10" s="91"/>
      <c r="F10" s="91">
        <v>1429164</v>
      </c>
      <c r="G10" s="91">
        <v>0</v>
      </c>
      <c r="H10" s="91"/>
      <c r="I10" s="91">
        <f t="shared" si="0"/>
        <v>1429164</v>
      </c>
      <c r="J10" s="92">
        <f>(I10/('Table I'!G11-'Table I'!G9)*100)</f>
        <v>13.848488372093023</v>
      </c>
      <c r="K10" s="91">
        <v>1429164</v>
      </c>
      <c r="L10" s="91"/>
      <c r="M10" s="91">
        <f t="shared" si="1"/>
        <v>1429164</v>
      </c>
      <c r="N10" s="92">
        <f>(M10)/'Table I'!K11*100</f>
        <v>13.848488372093023</v>
      </c>
      <c r="O10" s="91">
        <v>0</v>
      </c>
      <c r="P10" s="92">
        <f>(O10+I10)/(O29+'Table I'!G11-'Table I'!G9)*100</f>
        <v>13.848488372093023</v>
      </c>
      <c r="Q10" s="91">
        <v>0</v>
      </c>
      <c r="R10" s="92">
        <f t="shared" si="2"/>
        <v>0</v>
      </c>
      <c r="S10" s="91">
        <v>0</v>
      </c>
      <c r="T10" s="92">
        <f t="shared" si="3"/>
        <v>0</v>
      </c>
      <c r="U10" s="91">
        <v>1429164</v>
      </c>
    </row>
    <row r="11" spans="1:21" ht="19.5" customHeight="1">
      <c r="A11" s="89"/>
      <c r="B11" s="90"/>
      <c r="C11" s="90" t="s">
        <v>137</v>
      </c>
      <c r="D11" s="90" t="s">
        <v>138</v>
      </c>
      <c r="E11" s="91"/>
      <c r="F11" s="91">
        <v>1349964</v>
      </c>
      <c r="G11" s="91">
        <v>0</v>
      </c>
      <c r="H11" s="91"/>
      <c r="I11" s="91">
        <f t="shared" si="0"/>
        <v>1349964</v>
      </c>
      <c r="J11" s="92">
        <f>(I11/('Table I'!G11-'Table I'!G9)*100)</f>
        <v>13.081046511627905</v>
      </c>
      <c r="K11" s="91">
        <v>1349964</v>
      </c>
      <c r="L11" s="91"/>
      <c r="M11" s="91">
        <f t="shared" si="1"/>
        <v>1349964</v>
      </c>
      <c r="N11" s="92">
        <f>(M11)/'Table I'!K11*100</f>
        <v>13.081046511627905</v>
      </c>
      <c r="O11" s="91">
        <v>0</v>
      </c>
      <c r="P11" s="92">
        <f>(O11+I11)/(O29+'Table I'!G11-'Table I'!G9)*100</f>
        <v>13.081046511627905</v>
      </c>
      <c r="Q11" s="91">
        <v>0</v>
      </c>
      <c r="R11" s="92">
        <f t="shared" si="2"/>
        <v>0</v>
      </c>
      <c r="S11" s="91">
        <v>0</v>
      </c>
      <c r="T11" s="92">
        <f t="shared" si="3"/>
        <v>0</v>
      </c>
      <c r="U11" s="91">
        <v>1349964</v>
      </c>
    </row>
    <row r="12" spans="1:21" ht="19.5" customHeight="1">
      <c r="A12" s="89"/>
      <c r="B12" s="90"/>
      <c r="C12" s="90" t="s">
        <v>139</v>
      </c>
      <c r="D12" s="90" t="s">
        <v>140</v>
      </c>
      <c r="E12" s="91"/>
      <c r="F12" s="91">
        <v>1184400</v>
      </c>
      <c r="G12" s="91">
        <v>0</v>
      </c>
      <c r="H12" s="91"/>
      <c r="I12" s="91">
        <f t="shared" si="0"/>
        <v>1184400</v>
      </c>
      <c r="J12" s="92">
        <f>(I12/('Table I'!G11-'Table I'!G9)*100)</f>
        <v>11.476744186046512</v>
      </c>
      <c r="K12" s="91">
        <v>1184400</v>
      </c>
      <c r="L12" s="91"/>
      <c r="M12" s="91">
        <f t="shared" si="1"/>
        <v>1184400</v>
      </c>
      <c r="N12" s="92">
        <f>(M12)/'Table I'!K11*100</f>
        <v>11.476744186046512</v>
      </c>
      <c r="O12" s="91">
        <v>0</v>
      </c>
      <c r="P12" s="92">
        <f>(O12+I12)/(O29+'Table I'!G11-'Table I'!G9)*100</f>
        <v>11.476744186046512</v>
      </c>
      <c r="Q12" s="91">
        <v>0</v>
      </c>
      <c r="R12" s="92">
        <f t="shared" si="2"/>
        <v>0</v>
      </c>
      <c r="S12" s="91">
        <v>0</v>
      </c>
      <c r="T12" s="92">
        <f t="shared" si="3"/>
        <v>0</v>
      </c>
      <c r="U12" s="91">
        <v>1184400</v>
      </c>
    </row>
    <row r="13" spans="1:21" ht="19.5" customHeight="1">
      <c r="A13" s="89"/>
      <c r="B13" s="90"/>
      <c r="C13" s="90" t="s">
        <v>141</v>
      </c>
      <c r="D13" s="90" t="s">
        <v>142</v>
      </c>
      <c r="E13" s="91"/>
      <c r="F13" s="91">
        <v>60036</v>
      </c>
      <c r="G13" s="91">
        <v>0</v>
      </c>
      <c r="H13" s="91"/>
      <c r="I13" s="91">
        <f t="shared" si="0"/>
        <v>60036</v>
      </c>
      <c r="J13" s="92">
        <f>(I13/('Table I'!G11-'Table I'!G9)*100)</f>
        <v>0.5817441860465117</v>
      </c>
      <c r="K13" s="91">
        <v>60036</v>
      </c>
      <c r="L13" s="91"/>
      <c r="M13" s="91">
        <f t="shared" si="1"/>
        <v>60036</v>
      </c>
      <c r="N13" s="92">
        <f>(M13)/'Table I'!K11*100</f>
        <v>0.5817441860465117</v>
      </c>
      <c r="O13" s="91">
        <v>0</v>
      </c>
      <c r="P13" s="92">
        <f>(O13+I13)/(O29+'Table I'!G11-'Table I'!G9)*100</f>
        <v>0.5817441860465117</v>
      </c>
      <c r="Q13" s="91">
        <v>0</v>
      </c>
      <c r="R13" s="92">
        <f t="shared" si="2"/>
        <v>0</v>
      </c>
      <c r="S13" s="91">
        <v>0</v>
      </c>
      <c r="T13" s="92">
        <f t="shared" si="3"/>
        <v>0</v>
      </c>
      <c r="U13" s="91">
        <v>60036</v>
      </c>
    </row>
    <row r="14" spans="1:21" ht="19.5" customHeight="1">
      <c r="A14" s="89"/>
      <c r="B14" s="90"/>
      <c r="C14" s="90" t="s">
        <v>143</v>
      </c>
      <c r="D14" s="90" t="s">
        <v>144</v>
      </c>
      <c r="E14" s="91"/>
      <c r="F14" s="91">
        <v>57636</v>
      </c>
      <c r="G14" s="91">
        <v>0</v>
      </c>
      <c r="H14" s="91"/>
      <c r="I14" s="91">
        <f t="shared" si="0"/>
        <v>57636</v>
      </c>
      <c r="J14" s="92">
        <f>(I14/('Table I'!G11-'Table I'!G9)*100)</f>
        <v>0.5584883720930233</v>
      </c>
      <c r="K14" s="91">
        <v>57636</v>
      </c>
      <c r="L14" s="91"/>
      <c r="M14" s="91">
        <f t="shared" si="1"/>
        <v>57636</v>
      </c>
      <c r="N14" s="92">
        <f>(M14)/'Table I'!K11*100</f>
        <v>0.5584883720930233</v>
      </c>
      <c r="O14" s="91">
        <v>0</v>
      </c>
      <c r="P14" s="92">
        <f>(O14+I14)/(O29+'Table I'!G11-'Table I'!G9)*100</f>
        <v>0.5584883720930233</v>
      </c>
      <c r="Q14" s="91">
        <v>0</v>
      </c>
      <c r="R14" s="92">
        <f t="shared" si="2"/>
        <v>0</v>
      </c>
      <c r="S14" s="91">
        <v>0</v>
      </c>
      <c r="T14" s="92">
        <f t="shared" si="3"/>
        <v>0</v>
      </c>
      <c r="U14" s="91">
        <v>57636</v>
      </c>
    </row>
    <row r="15" spans="1:21" ht="19.5" customHeight="1">
      <c r="A15" s="89"/>
      <c r="B15" s="90"/>
      <c r="C15" s="90" t="s">
        <v>145</v>
      </c>
      <c r="D15" s="90" t="s">
        <v>146</v>
      </c>
      <c r="E15" s="91"/>
      <c r="F15" s="91">
        <v>38436</v>
      </c>
      <c r="G15" s="91">
        <v>0</v>
      </c>
      <c r="H15" s="91"/>
      <c r="I15" s="91">
        <f t="shared" si="0"/>
        <v>38436</v>
      </c>
      <c r="J15" s="92">
        <f>(I15/('Table I'!G11-'Table I'!G9)*100)</f>
        <v>0.3724418604651163</v>
      </c>
      <c r="K15" s="91">
        <v>38436</v>
      </c>
      <c r="L15" s="91"/>
      <c r="M15" s="91">
        <f t="shared" si="1"/>
        <v>38436</v>
      </c>
      <c r="N15" s="92">
        <f>(M15)/'Table I'!K11*100</f>
        <v>0.3724418604651163</v>
      </c>
      <c r="O15" s="91">
        <v>0</v>
      </c>
      <c r="P15" s="92">
        <f>(O15+I15)/(O29+'Table I'!G11-'Table I'!G9)*100</f>
        <v>0.3724418604651163</v>
      </c>
      <c r="Q15" s="91">
        <v>0</v>
      </c>
      <c r="R15" s="92">
        <f t="shared" si="2"/>
        <v>0</v>
      </c>
      <c r="S15" s="91">
        <v>0</v>
      </c>
      <c r="T15" s="92">
        <f t="shared" si="3"/>
        <v>0</v>
      </c>
      <c r="U15" s="91">
        <v>38436</v>
      </c>
    </row>
    <row r="16" spans="1:21" ht="19.5" customHeight="1">
      <c r="A16" s="89"/>
      <c r="B16" s="90"/>
      <c r="C16" s="90" t="s">
        <v>147</v>
      </c>
      <c r="D16" s="90" t="s">
        <v>148</v>
      </c>
      <c r="E16" s="91"/>
      <c r="F16" s="91">
        <v>26436</v>
      </c>
      <c r="G16" s="91">
        <v>0</v>
      </c>
      <c r="H16" s="91"/>
      <c r="I16" s="91">
        <f t="shared" si="0"/>
        <v>26436</v>
      </c>
      <c r="J16" s="92">
        <f>(I16/('Table I'!G11-'Table I'!G9)*100)</f>
        <v>0.2561627906976744</v>
      </c>
      <c r="K16" s="91">
        <v>26436</v>
      </c>
      <c r="L16" s="91"/>
      <c r="M16" s="91">
        <f t="shared" si="1"/>
        <v>26436</v>
      </c>
      <c r="N16" s="92">
        <f>(M16)/'Table I'!K11*100</f>
        <v>0.2561627906976744</v>
      </c>
      <c r="O16" s="91">
        <v>0</v>
      </c>
      <c r="P16" s="92">
        <f>(O16+I16)/(O29+'Table I'!G11-'Table I'!G9)*100</f>
        <v>0.2561627906976744</v>
      </c>
      <c r="Q16" s="91">
        <v>0</v>
      </c>
      <c r="R16" s="92">
        <f t="shared" si="2"/>
        <v>0</v>
      </c>
      <c r="S16" s="91">
        <v>0</v>
      </c>
      <c r="T16" s="92">
        <f t="shared" si="3"/>
        <v>0</v>
      </c>
      <c r="U16" s="91">
        <v>26436</v>
      </c>
    </row>
    <row r="17" spans="1:21" ht="19.5" customHeight="1">
      <c r="A17" s="89"/>
      <c r="B17" s="90"/>
      <c r="C17" s="90" t="s">
        <v>149</v>
      </c>
      <c r="D17" s="90" t="s">
        <v>150</v>
      </c>
      <c r="E17" s="91"/>
      <c r="F17" s="91">
        <v>24000</v>
      </c>
      <c r="G17" s="91">
        <v>0</v>
      </c>
      <c r="H17" s="91"/>
      <c r="I17" s="91">
        <f t="shared" si="0"/>
        <v>24000</v>
      </c>
      <c r="J17" s="92">
        <f>(I17/('Table I'!G11-'Table I'!G9)*100)</f>
        <v>0.23255813953488372</v>
      </c>
      <c r="K17" s="91">
        <v>24000</v>
      </c>
      <c r="L17" s="91"/>
      <c r="M17" s="91">
        <f t="shared" si="1"/>
        <v>24000</v>
      </c>
      <c r="N17" s="92">
        <f>(M17)/'Table I'!K11*100</f>
        <v>0.23255813953488372</v>
      </c>
      <c r="O17" s="91">
        <v>0</v>
      </c>
      <c r="P17" s="92">
        <f>(O17+I17)/(O29+'Table I'!G11-'Table I'!G9)*100</f>
        <v>0.23255813953488372</v>
      </c>
      <c r="Q17" s="91">
        <v>0</v>
      </c>
      <c r="R17" s="92">
        <f t="shared" si="2"/>
        <v>0</v>
      </c>
      <c r="S17" s="91">
        <v>0</v>
      </c>
      <c r="T17" s="92">
        <f t="shared" si="3"/>
        <v>0</v>
      </c>
      <c r="U17" s="91">
        <v>24000</v>
      </c>
    </row>
    <row r="18" spans="1:21" s="71" customFormat="1" ht="19.5" customHeight="1">
      <c r="A18" s="85"/>
      <c r="B18" s="86" t="s">
        <v>151</v>
      </c>
      <c r="C18" s="86" t="s">
        <v>152</v>
      </c>
      <c r="D18" s="86"/>
      <c r="E18" s="87">
        <v>0</v>
      </c>
      <c r="F18" s="87">
        <v>0</v>
      </c>
      <c r="G18" s="87">
        <v>0</v>
      </c>
      <c r="H18" s="87">
        <v>0</v>
      </c>
      <c r="I18" s="87">
        <f t="shared" si="0"/>
        <v>0</v>
      </c>
      <c r="J18" s="88">
        <f>(I18/('Table I'!G11-'Table I'!G9)*100)</f>
        <v>0</v>
      </c>
      <c r="K18" s="87">
        <v>0</v>
      </c>
      <c r="L18" s="87">
        <v>0</v>
      </c>
      <c r="M18" s="87">
        <f t="shared" si="1"/>
        <v>0</v>
      </c>
      <c r="N18" s="88">
        <f>(M18)/'Table I'!K11*100</f>
        <v>0</v>
      </c>
      <c r="O18" s="87">
        <v>0</v>
      </c>
      <c r="P18" s="88">
        <f>(O18+I18)/(O29+'Table I'!G11-'Table I'!G9)*100</f>
        <v>0</v>
      </c>
      <c r="Q18" s="87">
        <v>0</v>
      </c>
      <c r="R18" s="88">
        <v>0</v>
      </c>
      <c r="S18" s="87">
        <v>0</v>
      </c>
      <c r="T18" s="88">
        <v>0</v>
      </c>
      <c r="U18" s="87">
        <v>0</v>
      </c>
    </row>
    <row r="19" spans="1:21" s="71" customFormat="1" ht="19.5" customHeight="1">
      <c r="A19" s="85"/>
      <c r="B19" s="86" t="s">
        <v>153</v>
      </c>
      <c r="C19" s="86" t="s">
        <v>154</v>
      </c>
      <c r="D19" s="86"/>
      <c r="E19" s="87">
        <v>0</v>
      </c>
      <c r="F19" s="87">
        <v>0</v>
      </c>
      <c r="G19" s="87">
        <v>0</v>
      </c>
      <c r="H19" s="87">
        <v>0</v>
      </c>
      <c r="I19" s="87">
        <f t="shared" si="0"/>
        <v>0</v>
      </c>
      <c r="J19" s="88">
        <f>(I19/('Table I'!G11-'Table I'!G9)*100)</f>
        <v>0</v>
      </c>
      <c r="K19" s="87">
        <v>0</v>
      </c>
      <c r="L19" s="87">
        <v>0</v>
      </c>
      <c r="M19" s="87">
        <f t="shared" si="1"/>
        <v>0</v>
      </c>
      <c r="N19" s="88">
        <f>(M19)/'Table I'!K11*100</f>
        <v>0</v>
      </c>
      <c r="O19" s="87">
        <v>0</v>
      </c>
      <c r="P19" s="88">
        <f>(O19+I19)/(O29+'Table I'!G11-'Table I'!G9)*100</f>
        <v>0</v>
      </c>
      <c r="Q19" s="87">
        <v>0</v>
      </c>
      <c r="R19" s="88">
        <v>0</v>
      </c>
      <c r="S19" s="87">
        <v>0</v>
      </c>
      <c r="T19" s="88">
        <v>0</v>
      </c>
      <c r="U19" s="87">
        <v>0</v>
      </c>
    </row>
    <row r="20" spans="1:21" s="71" customFormat="1" ht="19.5" customHeight="1">
      <c r="A20" s="85"/>
      <c r="B20" s="86" t="s">
        <v>155</v>
      </c>
      <c r="C20" s="86" t="s">
        <v>156</v>
      </c>
      <c r="D20" s="86"/>
      <c r="E20" s="87">
        <v>0</v>
      </c>
      <c r="F20" s="87">
        <v>0</v>
      </c>
      <c r="G20" s="87">
        <v>0</v>
      </c>
      <c r="H20" s="87">
        <v>0</v>
      </c>
      <c r="I20" s="87">
        <f t="shared" si="0"/>
        <v>0</v>
      </c>
      <c r="J20" s="88">
        <f>(I20/('Table I'!G11-'Table I'!G9)*100)</f>
        <v>0</v>
      </c>
      <c r="K20" s="87">
        <v>0</v>
      </c>
      <c r="L20" s="87">
        <v>0</v>
      </c>
      <c r="M20" s="87">
        <f t="shared" si="1"/>
        <v>0</v>
      </c>
      <c r="N20" s="88">
        <f>(M20)/'Table I'!K11*100</f>
        <v>0</v>
      </c>
      <c r="O20" s="87">
        <v>0</v>
      </c>
      <c r="P20" s="88">
        <f>(O20+I20)/(O29+'Table I'!G11-'Table I'!G9)*100</f>
        <v>0</v>
      </c>
      <c r="Q20" s="87">
        <v>0</v>
      </c>
      <c r="R20" s="88">
        <v>0</v>
      </c>
      <c r="S20" s="87">
        <v>0</v>
      </c>
      <c r="T20" s="88">
        <v>0</v>
      </c>
      <c r="U20" s="87">
        <v>0</v>
      </c>
    </row>
    <row r="21" spans="1:21" s="72" customFormat="1" ht="19.5" customHeight="1">
      <c r="A21" s="93"/>
      <c r="B21" s="94"/>
      <c r="C21" s="94" t="s">
        <v>157</v>
      </c>
      <c r="D21" s="94"/>
      <c r="E21" s="95">
        <v>10</v>
      </c>
      <c r="F21" s="95">
        <f>F7+F18+F19+F20</f>
        <v>7406400</v>
      </c>
      <c r="G21" s="95">
        <f>G7+G18+G19+G20</f>
        <v>0</v>
      </c>
      <c r="H21" s="95">
        <f>H7+H18+H19+H20</f>
        <v>0</v>
      </c>
      <c r="I21" s="95">
        <f t="shared" si="0"/>
        <v>7406400</v>
      </c>
      <c r="J21" s="96">
        <f>(I21/('Table I'!G11-'Table I'!G9)*100)</f>
        <v>71.76744186046513</v>
      </c>
      <c r="K21" s="95">
        <f>K7+K18+K19+K20</f>
        <v>7406400</v>
      </c>
      <c r="L21" s="95">
        <f>L7+L18+L19+L20</f>
        <v>0</v>
      </c>
      <c r="M21" s="95">
        <f t="shared" si="1"/>
        <v>7406400</v>
      </c>
      <c r="N21" s="96">
        <f>(M21)/'Table I'!K11*100</f>
        <v>71.76744186046513</v>
      </c>
      <c r="O21" s="95">
        <f>O7+O18+O19+O20</f>
        <v>0</v>
      </c>
      <c r="P21" s="96">
        <f>(O21+I21)/(O29+'Table I'!G11-'Table I'!G9)*100</f>
        <v>71.76744186046513</v>
      </c>
      <c r="Q21" s="95">
        <f>Q7+Q18+Q19+Q20</f>
        <v>0</v>
      </c>
      <c r="R21" s="96">
        <f>(Q21)/I21*100</f>
        <v>0</v>
      </c>
      <c r="S21" s="95">
        <f>S7+S18+S19+S20</f>
        <v>0</v>
      </c>
      <c r="T21" s="96">
        <f>(S21)/I21*100</f>
        <v>0</v>
      </c>
      <c r="U21" s="95">
        <f>U7+U18+U19+U20</f>
        <v>7406400</v>
      </c>
    </row>
    <row r="22" spans="1:21" s="70" customFormat="1" ht="19.5" customHeight="1">
      <c r="A22" s="97">
        <v>2</v>
      </c>
      <c r="B22" s="98"/>
      <c r="C22" s="98" t="s">
        <v>158</v>
      </c>
      <c r="D22" s="98"/>
      <c r="E22" s="99"/>
      <c r="F22" s="99"/>
      <c r="G22" s="99"/>
      <c r="H22" s="99"/>
      <c r="I22" s="99">
        <f t="shared" si="0"/>
        <v>0</v>
      </c>
      <c r="J22" s="100">
        <f>(I22/('Table I'!G11-'Table I'!G9)*100)</f>
        <v>0</v>
      </c>
      <c r="K22" s="99"/>
      <c r="L22" s="99"/>
      <c r="M22" s="99">
        <f t="shared" si="1"/>
        <v>0</v>
      </c>
      <c r="N22" s="100">
        <f>(M22)/'Table I'!K11*100</f>
        <v>0</v>
      </c>
      <c r="O22" s="99"/>
      <c r="P22" s="100">
        <f>(O22+I22)/(O29+'Table I'!G11-'Table I'!G9)*100</f>
        <v>0</v>
      </c>
      <c r="Q22" s="99"/>
      <c r="R22" s="100">
        <v>0</v>
      </c>
      <c r="S22" s="99"/>
      <c r="T22" s="100">
        <v>0</v>
      </c>
      <c r="U22" s="99"/>
    </row>
    <row r="23" spans="1:21" s="71" customFormat="1" ht="19.5" customHeight="1">
      <c r="A23" s="85"/>
      <c r="B23" s="86" t="s">
        <v>129</v>
      </c>
      <c r="C23" s="86" t="s">
        <v>159</v>
      </c>
      <c r="D23" s="86"/>
      <c r="E23" s="87">
        <v>0</v>
      </c>
      <c r="F23" s="87">
        <v>0</v>
      </c>
      <c r="G23" s="87">
        <v>0</v>
      </c>
      <c r="H23" s="87">
        <v>0</v>
      </c>
      <c r="I23" s="87">
        <f t="shared" si="0"/>
        <v>0</v>
      </c>
      <c r="J23" s="88">
        <f>(I23/('Table I'!G11-'Table I'!G9)*100)</f>
        <v>0</v>
      </c>
      <c r="K23" s="87">
        <v>0</v>
      </c>
      <c r="L23" s="87">
        <v>0</v>
      </c>
      <c r="M23" s="87">
        <f t="shared" si="1"/>
        <v>0</v>
      </c>
      <c r="N23" s="88">
        <f>(M23)/'Table I'!K11*100</f>
        <v>0</v>
      </c>
      <c r="O23" s="87">
        <v>0</v>
      </c>
      <c r="P23" s="88">
        <f>(O23+I23)/(O29+'Table I'!G11-'Table I'!G9)*100</f>
        <v>0</v>
      </c>
      <c r="Q23" s="87">
        <v>0</v>
      </c>
      <c r="R23" s="88">
        <v>0</v>
      </c>
      <c r="S23" s="87">
        <v>0</v>
      </c>
      <c r="T23" s="88">
        <v>0</v>
      </c>
      <c r="U23" s="87">
        <v>0</v>
      </c>
    </row>
    <row r="24" spans="1:21" s="71" customFormat="1" ht="19.5" customHeight="1">
      <c r="A24" s="85"/>
      <c r="B24" s="86" t="s">
        <v>151</v>
      </c>
      <c r="C24" s="86" t="s">
        <v>160</v>
      </c>
      <c r="D24" s="86"/>
      <c r="E24" s="87">
        <v>0</v>
      </c>
      <c r="F24" s="87">
        <v>0</v>
      </c>
      <c r="G24" s="87">
        <v>0</v>
      </c>
      <c r="H24" s="87">
        <v>0</v>
      </c>
      <c r="I24" s="87">
        <f t="shared" si="0"/>
        <v>0</v>
      </c>
      <c r="J24" s="88">
        <f>(I24/('Table I'!G11-'Table I'!G9)*100)</f>
        <v>0</v>
      </c>
      <c r="K24" s="87">
        <v>0</v>
      </c>
      <c r="L24" s="87">
        <v>0</v>
      </c>
      <c r="M24" s="87">
        <f t="shared" si="1"/>
        <v>0</v>
      </c>
      <c r="N24" s="88">
        <f>(M24)/'Table I'!K11*100</f>
        <v>0</v>
      </c>
      <c r="O24" s="87">
        <v>0</v>
      </c>
      <c r="P24" s="88">
        <f>(O24+I24)/(O29+'Table I'!G11-'Table I'!G9)*100</f>
        <v>0</v>
      </c>
      <c r="Q24" s="87">
        <v>0</v>
      </c>
      <c r="R24" s="88">
        <v>0</v>
      </c>
      <c r="S24" s="87">
        <v>0</v>
      </c>
      <c r="T24" s="88">
        <v>0</v>
      </c>
      <c r="U24" s="87">
        <v>0</v>
      </c>
    </row>
    <row r="25" spans="1:21" s="71" customFormat="1" ht="19.5" customHeight="1">
      <c r="A25" s="85"/>
      <c r="B25" s="86" t="s">
        <v>153</v>
      </c>
      <c r="C25" s="86" t="s">
        <v>161</v>
      </c>
      <c r="D25" s="86"/>
      <c r="E25" s="87">
        <v>0</v>
      </c>
      <c r="F25" s="87">
        <v>0</v>
      </c>
      <c r="G25" s="87">
        <v>0</v>
      </c>
      <c r="H25" s="87">
        <v>0</v>
      </c>
      <c r="I25" s="87">
        <f t="shared" si="0"/>
        <v>0</v>
      </c>
      <c r="J25" s="88">
        <f>(I25/('Table I'!G11-'Table I'!G9)*100)</f>
        <v>0</v>
      </c>
      <c r="K25" s="87">
        <v>0</v>
      </c>
      <c r="L25" s="87">
        <v>0</v>
      </c>
      <c r="M25" s="87">
        <f t="shared" si="1"/>
        <v>0</v>
      </c>
      <c r="N25" s="88">
        <f>(M25)/'Table I'!K11*100</f>
        <v>0</v>
      </c>
      <c r="O25" s="87">
        <v>0</v>
      </c>
      <c r="P25" s="88">
        <f>(O25+I25)/(O29+'Table I'!G11-'Table I'!G9)*100</f>
        <v>0</v>
      </c>
      <c r="Q25" s="87">
        <v>0</v>
      </c>
      <c r="R25" s="88">
        <v>0</v>
      </c>
      <c r="S25" s="87">
        <v>0</v>
      </c>
      <c r="T25" s="88">
        <v>0</v>
      </c>
      <c r="U25" s="87">
        <v>0</v>
      </c>
    </row>
    <row r="26" spans="1:21" s="71" customFormat="1" ht="19.5" customHeight="1">
      <c r="A26" s="85"/>
      <c r="B26" s="86" t="s">
        <v>155</v>
      </c>
      <c r="C26" s="86" t="s">
        <v>162</v>
      </c>
      <c r="D26" s="86"/>
      <c r="E26" s="87">
        <v>0</v>
      </c>
      <c r="F26" s="87">
        <v>0</v>
      </c>
      <c r="G26" s="87">
        <v>0</v>
      </c>
      <c r="H26" s="87">
        <v>0</v>
      </c>
      <c r="I26" s="87">
        <f t="shared" si="0"/>
        <v>0</v>
      </c>
      <c r="J26" s="88">
        <f>(I26/('Table I'!G11-'Table I'!G9)*100)</f>
        <v>0</v>
      </c>
      <c r="K26" s="87">
        <v>0</v>
      </c>
      <c r="L26" s="87">
        <v>0</v>
      </c>
      <c r="M26" s="87">
        <f t="shared" si="1"/>
        <v>0</v>
      </c>
      <c r="N26" s="88">
        <f>(M26)/'Table I'!K11*100</f>
        <v>0</v>
      </c>
      <c r="O26" s="87">
        <v>0</v>
      </c>
      <c r="P26" s="88">
        <f>(O26+I26)/(O29+'Table I'!G11-'Table I'!G9)*100</f>
        <v>0</v>
      </c>
      <c r="Q26" s="87">
        <v>0</v>
      </c>
      <c r="R26" s="88">
        <v>0</v>
      </c>
      <c r="S26" s="87">
        <v>0</v>
      </c>
      <c r="T26" s="88">
        <v>0</v>
      </c>
      <c r="U26" s="87">
        <v>0</v>
      </c>
    </row>
    <row r="27" spans="1:21" s="71" customFormat="1" ht="19.5" customHeight="1">
      <c r="A27" s="85"/>
      <c r="B27" s="86" t="s">
        <v>163</v>
      </c>
      <c r="C27" s="86" t="s">
        <v>156</v>
      </c>
      <c r="D27" s="86"/>
      <c r="E27" s="87">
        <v>0</v>
      </c>
      <c r="F27" s="87">
        <v>0</v>
      </c>
      <c r="G27" s="87">
        <v>0</v>
      </c>
      <c r="H27" s="87">
        <v>0</v>
      </c>
      <c r="I27" s="87">
        <f t="shared" si="0"/>
        <v>0</v>
      </c>
      <c r="J27" s="88">
        <f>(I27/('Table I'!G11-'Table I'!G9)*100)</f>
        <v>0</v>
      </c>
      <c r="K27" s="87">
        <v>0</v>
      </c>
      <c r="L27" s="87">
        <v>0</v>
      </c>
      <c r="M27" s="87">
        <f t="shared" si="1"/>
        <v>0</v>
      </c>
      <c r="N27" s="88">
        <f>(M27)/'Table I'!K11*100</f>
        <v>0</v>
      </c>
      <c r="O27" s="87">
        <v>0</v>
      </c>
      <c r="P27" s="88">
        <f>(O27+I27)/(O29+'Table I'!G11-'Table I'!G9)*100</f>
        <v>0</v>
      </c>
      <c r="Q27" s="87">
        <v>0</v>
      </c>
      <c r="R27" s="88">
        <v>0</v>
      </c>
      <c r="S27" s="87">
        <v>0</v>
      </c>
      <c r="T27" s="88">
        <v>0</v>
      </c>
      <c r="U27" s="87">
        <v>0</v>
      </c>
    </row>
    <row r="28" spans="1:21" s="72" customFormat="1" ht="19.5" customHeight="1" thickBot="1">
      <c r="A28" s="93"/>
      <c r="B28" s="94"/>
      <c r="C28" s="94" t="s">
        <v>164</v>
      </c>
      <c r="D28" s="94"/>
      <c r="E28" s="95">
        <v>0</v>
      </c>
      <c r="F28" s="95">
        <f>+F23+F24+F25+F26+F27</f>
        <v>0</v>
      </c>
      <c r="G28" s="95">
        <f>+G23+G24+G25+G26+G27</f>
        <v>0</v>
      </c>
      <c r="H28" s="95">
        <f>+H23+H24+H25+H26+H27</f>
        <v>0</v>
      </c>
      <c r="I28" s="95">
        <f t="shared" si="0"/>
        <v>0</v>
      </c>
      <c r="J28" s="96">
        <f>(I28/('Table I'!G11-'Table I'!G9)*100)</f>
        <v>0</v>
      </c>
      <c r="K28" s="95">
        <f>+K23+K24+K25+K26+K27</f>
        <v>0</v>
      </c>
      <c r="L28" s="95">
        <f>+L23+L24+L25+L26+L27</f>
        <v>0</v>
      </c>
      <c r="M28" s="95">
        <f t="shared" si="1"/>
        <v>0</v>
      </c>
      <c r="N28" s="96">
        <f>(M28)/'Table I'!K11*100</f>
        <v>0</v>
      </c>
      <c r="O28" s="95">
        <f>+O23+O24+O25+O26+O27</f>
        <v>0</v>
      </c>
      <c r="P28" s="96">
        <f>(O28+I28)/(O29+'Table I'!G11-'Table I'!G9)*100</f>
        <v>0</v>
      </c>
      <c r="Q28" s="95">
        <f>+Q23+Q24+Q25+Q26+Q27</f>
        <v>0</v>
      </c>
      <c r="R28" s="96">
        <v>0</v>
      </c>
      <c r="S28" s="95">
        <f>+S23+S24+S25+S26+S27</f>
        <v>0</v>
      </c>
      <c r="T28" s="96">
        <v>0</v>
      </c>
      <c r="U28" s="95">
        <f>+U23+U24+U25+U26+U27</f>
        <v>0</v>
      </c>
    </row>
    <row r="29" spans="1:21" s="70" customFormat="1" ht="19.5" customHeight="1" thickBot="1">
      <c r="A29" s="101"/>
      <c r="B29" s="102"/>
      <c r="C29" s="102" t="s">
        <v>165</v>
      </c>
      <c r="D29" s="102"/>
      <c r="E29" s="103">
        <v>10</v>
      </c>
      <c r="F29" s="103">
        <f aca="true" t="shared" si="4" ref="F29:U29">F21+F28</f>
        <v>7406400</v>
      </c>
      <c r="G29" s="103">
        <f t="shared" si="4"/>
        <v>0</v>
      </c>
      <c r="H29" s="103">
        <f t="shared" si="4"/>
        <v>0</v>
      </c>
      <c r="I29" s="103">
        <f t="shared" si="4"/>
        <v>7406400</v>
      </c>
      <c r="J29" s="104">
        <f t="shared" si="4"/>
        <v>71.76744186046513</v>
      </c>
      <c r="K29" s="103">
        <f t="shared" si="4"/>
        <v>7406400</v>
      </c>
      <c r="L29" s="103">
        <f t="shared" si="4"/>
        <v>0</v>
      </c>
      <c r="M29" s="103">
        <f t="shared" si="4"/>
        <v>7406400</v>
      </c>
      <c r="N29" s="104">
        <f t="shared" si="4"/>
        <v>71.76744186046513</v>
      </c>
      <c r="O29" s="103">
        <f t="shared" si="4"/>
        <v>0</v>
      </c>
      <c r="P29" s="104">
        <f t="shared" si="4"/>
        <v>71.76744186046513</v>
      </c>
      <c r="Q29" s="103">
        <f t="shared" si="4"/>
        <v>0</v>
      </c>
      <c r="R29" s="104">
        <f t="shared" si="4"/>
        <v>0</v>
      </c>
      <c r="S29" s="103">
        <f t="shared" si="4"/>
        <v>0</v>
      </c>
      <c r="T29" s="104">
        <f t="shared" si="4"/>
        <v>0</v>
      </c>
      <c r="U29" s="105">
        <f t="shared" si="4"/>
        <v>7406400</v>
      </c>
    </row>
    <row r="30" ht="19.5" customHeight="1"/>
    <row r="31" ht="19.5" customHeight="1"/>
    <row r="32" ht="19.5" customHeight="1"/>
    <row r="33" ht="19.5" customHeight="1"/>
  </sheetData>
  <sheetProtection/>
  <mergeCells count="26">
    <mergeCell ref="U2:U4"/>
    <mergeCell ref="Q3:Q4"/>
    <mergeCell ref="R3:R4"/>
    <mergeCell ref="S3:S4"/>
    <mergeCell ref="T3:T4"/>
    <mergeCell ref="F2:F4"/>
    <mergeCell ref="G2:G4"/>
    <mergeCell ref="H2:H4"/>
    <mergeCell ref="I2:I4"/>
    <mergeCell ref="S2:T2"/>
    <mergeCell ref="K2:N2"/>
    <mergeCell ref="K3:M3"/>
    <mergeCell ref="N3:N4"/>
    <mergeCell ref="O2:O4"/>
    <mergeCell ref="P2:P4"/>
    <mergeCell ref="J2:J4"/>
    <mergeCell ref="A1:U1"/>
    <mergeCell ref="K5:N5"/>
    <mergeCell ref="Q5:R5"/>
    <mergeCell ref="S5:T5"/>
    <mergeCell ref="A2:B4"/>
    <mergeCell ref="A5:B5"/>
    <mergeCell ref="C2:C4"/>
    <mergeCell ref="D2:D4"/>
    <mergeCell ref="Q2:R2"/>
    <mergeCell ref="E2:E4"/>
  </mergeCells>
  <printOptions/>
  <pageMargins left="0.16" right="0.15" top="0.75" bottom="0.75" header="0.3" footer="0.3"/>
  <pageSetup horizontalDpi="600" verticalDpi="600" orientation="landscape" scale="50" r:id="rId1"/>
</worksheet>
</file>

<file path=xl/worksheets/sheet4.xml><?xml version="1.0" encoding="utf-8"?>
<worksheet xmlns="http://schemas.openxmlformats.org/spreadsheetml/2006/main" xmlns:r="http://schemas.openxmlformats.org/officeDocument/2006/relationships">
  <dimension ref="A1:V42"/>
  <sheetViews>
    <sheetView view="pageBreakPreview" zoomScale="60" zoomScalePageLayoutView="0" workbookViewId="0" topLeftCell="A1">
      <selection activeCell="Q10" sqref="Q10"/>
    </sheetView>
  </sheetViews>
  <sheetFormatPr defaultColWidth="9.33203125" defaultRowHeight="12.75"/>
  <cols>
    <col min="1" max="2" width="5.33203125" style="20" customWidth="1"/>
    <col min="3" max="3" width="25.16015625" style="10" customWidth="1"/>
    <col min="4" max="4" width="12" style="20" customWidth="1"/>
    <col min="5" max="5" width="7.16015625" style="20" customWidth="1"/>
    <col min="6" max="6" width="12.33203125" style="20" customWidth="1"/>
    <col min="7" max="7" width="7.33203125" style="20" customWidth="1"/>
    <col min="8" max="8" width="7.5" style="20" customWidth="1"/>
    <col min="9" max="9" width="12.5" style="20" customWidth="1"/>
    <col min="10" max="10" width="12.83203125" style="107" customWidth="1"/>
    <col min="11" max="11" width="11.33203125" style="20" customWidth="1"/>
    <col min="12" max="12" width="5.66015625" style="20" customWidth="1"/>
    <col min="13" max="13" width="11.66015625" style="20" customWidth="1"/>
    <col min="14" max="14" width="12.83203125" style="107" customWidth="1"/>
    <col min="15" max="15" width="6.33203125" style="20" customWidth="1"/>
    <col min="16" max="16" width="12.5" style="107" customWidth="1"/>
    <col min="17" max="17" width="5.33203125" style="20" customWidth="1"/>
    <col min="18" max="18" width="9.66015625" style="107" customWidth="1"/>
    <col min="19" max="19" width="10" style="20" customWidth="1"/>
    <col min="20" max="20" width="9.33203125" style="107" customWidth="1"/>
    <col min="21" max="21" width="11.5" style="20" customWidth="1"/>
    <col min="22" max="16384" width="9.33203125" style="20" customWidth="1"/>
  </cols>
  <sheetData>
    <row r="1" spans="1:21" s="10" customFormat="1" ht="20.25" customHeight="1">
      <c r="A1" s="210" t="s">
        <v>88</v>
      </c>
      <c r="B1" s="211"/>
      <c r="C1" s="211"/>
      <c r="D1" s="211"/>
      <c r="E1" s="211"/>
      <c r="F1" s="211"/>
      <c r="G1" s="211"/>
      <c r="H1" s="211"/>
      <c r="I1" s="211"/>
      <c r="J1" s="211"/>
      <c r="K1" s="211"/>
      <c r="L1" s="211"/>
      <c r="M1" s="211"/>
      <c r="N1" s="211"/>
      <c r="O1" s="211"/>
      <c r="P1" s="211"/>
      <c r="Q1" s="211"/>
      <c r="R1" s="211"/>
      <c r="S1" s="211"/>
      <c r="T1" s="211"/>
      <c r="U1" s="212"/>
    </row>
    <row r="2" spans="1:22" s="10" customFormat="1" ht="35.25" customHeight="1">
      <c r="A2" s="213"/>
      <c r="B2" s="213"/>
      <c r="C2" s="198" t="s">
        <v>90</v>
      </c>
      <c r="D2" s="198" t="s">
        <v>78</v>
      </c>
      <c r="E2" s="198" t="s">
        <v>91</v>
      </c>
      <c r="F2" s="198" t="s">
        <v>63</v>
      </c>
      <c r="G2" s="198" t="s">
        <v>79</v>
      </c>
      <c r="H2" s="198" t="s">
        <v>80</v>
      </c>
      <c r="I2" s="198" t="s">
        <v>81</v>
      </c>
      <c r="J2" s="201" t="s">
        <v>82</v>
      </c>
      <c r="K2" s="204" t="s">
        <v>59</v>
      </c>
      <c r="L2" s="205"/>
      <c r="M2" s="205"/>
      <c r="N2" s="206"/>
      <c r="O2" s="198" t="s">
        <v>58</v>
      </c>
      <c r="P2" s="201" t="s">
        <v>92</v>
      </c>
      <c r="Q2" s="204" t="s">
        <v>57</v>
      </c>
      <c r="R2" s="206"/>
      <c r="S2" s="204" t="s">
        <v>56</v>
      </c>
      <c r="T2" s="206"/>
      <c r="U2" s="198" t="s">
        <v>84</v>
      </c>
      <c r="V2" s="24"/>
    </row>
    <row r="3" spans="1:22" s="10" customFormat="1" ht="25.5" customHeight="1">
      <c r="A3" s="214"/>
      <c r="B3" s="214"/>
      <c r="C3" s="199"/>
      <c r="D3" s="199"/>
      <c r="E3" s="199"/>
      <c r="F3" s="199"/>
      <c r="G3" s="199"/>
      <c r="H3" s="199"/>
      <c r="I3" s="199"/>
      <c r="J3" s="202"/>
      <c r="K3" s="204" t="s">
        <v>26</v>
      </c>
      <c r="L3" s="205"/>
      <c r="M3" s="206"/>
      <c r="N3" s="201" t="s">
        <v>73</v>
      </c>
      <c r="O3" s="199"/>
      <c r="P3" s="202"/>
      <c r="Q3" s="198" t="s">
        <v>27</v>
      </c>
      <c r="R3" s="207" t="s">
        <v>103</v>
      </c>
      <c r="S3" s="198" t="s">
        <v>89</v>
      </c>
      <c r="T3" s="201" t="s">
        <v>93</v>
      </c>
      <c r="U3" s="199"/>
      <c r="V3" s="24"/>
    </row>
    <row r="4" spans="1:22" s="10" customFormat="1" ht="62.25" customHeight="1">
      <c r="A4" s="209"/>
      <c r="B4" s="209"/>
      <c r="C4" s="200"/>
      <c r="D4" s="200"/>
      <c r="E4" s="200"/>
      <c r="F4" s="200"/>
      <c r="G4" s="200"/>
      <c r="H4" s="200"/>
      <c r="I4" s="200"/>
      <c r="J4" s="203"/>
      <c r="K4" s="18" t="s">
        <v>74</v>
      </c>
      <c r="L4" s="18" t="s">
        <v>75</v>
      </c>
      <c r="M4" s="18" t="s">
        <v>38</v>
      </c>
      <c r="N4" s="203"/>
      <c r="O4" s="200"/>
      <c r="P4" s="203"/>
      <c r="Q4" s="200"/>
      <c r="R4" s="208"/>
      <c r="S4" s="209"/>
      <c r="T4" s="208"/>
      <c r="U4" s="200"/>
      <c r="V4" s="24"/>
    </row>
    <row r="5" spans="1:21" s="24" customFormat="1" ht="29.25" customHeight="1">
      <c r="A5" s="19"/>
      <c r="B5" s="19"/>
      <c r="C5" s="18" t="s">
        <v>40</v>
      </c>
      <c r="D5" s="17" t="s">
        <v>41</v>
      </c>
      <c r="E5" s="18" t="s">
        <v>42</v>
      </c>
      <c r="F5" s="17" t="s">
        <v>43</v>
      </c>
      <c r="G5" s="18" t="s">
        <v>44</v>
      </c>
      <c r="H5" s="18" t="s">
        <v>45</v>
      </c>
      <c r="I5" s="17" t="s">
        <v>87</v>
      </c>
      <c r="J5" s="106" t="s">
        <v>47</v>
      </c>
      <c r="K5" s="204" t="s">
        <v>48</v>
      </c>
      <c r="L5" s="205"/>
      <c r="M5" s="205"/>
      <c r="N5" s="206"/>
      <c r="O5" s="18" t="s">
        <v>49</v>
      </c>
      <c r="P5" s="106" t="s">
        <v>51</v>
      </c>
      <c r="Q5" s="204" t="s">
        <v>52</v>
      </c>
      <c r="R5" s="206"/>
      <c r="S5" s="204" t="s">
        <v>53</v>
      </c>
      <c r="T5" s="206"/>
      <c r="U5" s="17" t="s">
        <v>54</v>
      </c>
    </row>
    <row r="6" spans="1:21" s="70" customFormat="1" ht="19.5" customHeight="1">
      <c r="A6" s="111">
        <v>1</v>
      </c>
      <c r="B6" s="108"/>
      <c r="C6" s="109" t="s">
        <v>161</v>
      </c>
      <c r="D6" s="109"/>
      <c r="E6" s="109"/>
      <c r="F6" s="109"/>
      <c r="G6" s="109"/>
      <c r="H6" s="109"/>
      <c r="I6" s="109"/>
      <c r="J6" s="110"/>
      <c r="K6" s="109"/>
      <c r="L6" s="109"/>
      <c r="M6" s="109"/>
      <c r="N6" s="110"/>
      <c r="O6" s="109"/>
      <c r="P6" s="110"/>
      <c r="Q6" s="109"/>
      <c r="R6" s="110"/>
      <c r="S6" s="109"/>
      <c r="T6" s="110"/>
      <c r="U6" s="109"/>
    </row>
    <row r="7" spans="1:21" s="71" customFormat="1" ht="12">
      <c r="A7" s="85"/>
      <c r="B7" s="86" t="s">
        <v>129</v>
      </c>
      <c r="C7" s="86" t="s">
        <v>166</v>
      </c>
      <c r="D7" s="86"/>
      <c r="E7" s="86">
        <v>0</v>
      </c>
      <c r="F7" s="86">
        <v>0</v>
      </c>
      <c r="G7" s="86">
        <v>0</v>
      </c>
      <c r="H7" s="86"/>
      <c r="I7" s="86">
        <f aca="true" t="shared" si="0" ref="I7:I41">F7+G7+H7</f>
        <v>0</v>
      </c>
      <c r="J7" s="112">
        <f>(I7/('Table I'!G11-'Table I'!G9)*100)</f>
        <v>0</v>
      </c>
      <c r="K7" s="86">
        <v>0</v>
      </c>
      <c r="L7" s="86"/>
      <c r="M7" s="86">
        <f aca="true" t="shared" si="1" ref="M7:M41">K7+L7</f>
        <v>0</v>
      </c>
      <c r="N7" s="112">
        <f>(M7)/'Table I'!K11*100</f>
        <v>0</v>
      </c>
      <c r="O7" s="86">
        <v>0</v>
      </c>
      <c r="P7" s="112">
        <f>(O7+I7)/(O42+'Table I'!G11-'Table I'!G9)*100</f>
        <v>0</v>
      </c>
      <c r="Q7" s="86">
        <v>0</v>
      </c>
      <c r="R7" s="112">
        <f>(Q7)/'Table I'!G7*100</f>
        <v>0</v>
      </c>
      <c r="S7" s="86">
        <v>0</v>
      </c>
      <c r="T7" s="112">
        <f>(S7)/'Table I'!G7*100</f>
        <v>0</v>
      </c>
      <c r="U7" s="86">
        <v>0</v>
      </c>
    </row>
    <row r="8" spans="1:21" s="71" customFormat="1" ht="12">
      <c r="A8" s="85"/>
      <c r="B8" s="86" t="s">
        <v>151</v>
      </c>
      <c r="C8" s="86" t="s">
        <v>167</v>
      </c>
      <c r="D8" s="86"/>
      <c r="E8" s="86">
        <v>0</v>
      </c>
      <c r="F8" s="86">
        <v>0</v>
      </c>
      <c r="G8" s="86">
        <v>0</v>
      </c>
      <c r="H8" s="86"/>
      <c r="I8" s="86">
        <f t="shared" si="0"/>
        <v>0</v>
      </c>
      <c r="J8" s="112">
        <f>(I8/('Table I'!G11-'Table I'!G9)*100)</f>
        <v>0</v>
      </c>
      <c r="K8" s="86">
        <v>0</v>
      </c>
      <c r="L8" s="86"/>
      <c r="M8" s="86">
        <f t="shared" si="1"/>
        <v>0</v>
      </c>
      <c r="N8" s="112">
        <f>(M8)/'Table I'!K11*100</f>
        <v>0</v>
      </c>
      <c r="O8" s="86">
        <v>0</v>
      </c>
      <c r="P8" s="112">
        <f>(O8+I8)/(O42+'Table I'!G11-'Table I'!G9)*100</f>
        <v>0</v>
      </c>
      <c r="Q8" s="86">
        <v>0</v>
      </c>
      <c r="R8" s="112">
        <f>(Q8)/'Table I'!G7*100</f>
        <v>0</v>
      </c>
      <c r="S8" s="86">
        <v>0</v>
      </c>
      <c r="T8" s="112">
        <f>(S8)/'Table I'!G7*100</f>
        <v>0</v>
      </c>
      <c r="U8" s="86">
        <v>0</v>
      </c>
    </row>
    <row r="9" spans="1:21" s="71" customFormat="1" ht="12">
      <c r="A9" s="85"/>
      <c r="B9" s="86" t="s">
        <v>153</v>
      </c>
      <c r="C9" s="86" t="s">
        <v>168</v>
      </c>
      <c r="D9" s="86"/>
      <c r="E9" s="86">
        <v>0</v>
      </c>
      <c r="F9" s="86">
        <v>0</v>
      </c>
      <c r="G9" s="86">
        <v>0</v>
      </c>
      <c r="H9" s="86"/>
      <c r="I9" s="86">
        <f t="shared" si="0"/>
        <v>0</v>
      </c>
      <c r="J9" s="112">
        <f>(I9/('Table I'!G11-'Table I'!G9)*100)</f>
        <v>0</v>
      </c>
      <c r="K9" s="86">
        <v>0</v>
      </c>
      <c r="L9" s="86"/>
      <c r="M9" s="86">
        <f t="shared" si="1"/>
        <v>0</v>
      </c>
      <c r="N9" s="112">
        <f>(M9)/'Table I'!K11*100</f>
        <v>0</v>
      </c>
      <c r="O9" s="86">
        <v>0</v>
      </c>
      <c r="P9" s="112">
        <f>(O9+I9)/(O42+'Table I'!G11-'Table I'!G9)*100</f>
        <v>0</v>
      </c>
      <c r="Q9" s="86">
        <v>0</v>
      </c>
      <c r="R9" s="112">
        <f>(Q9)/'Table I'!G7*100</f>
        <v>0</v>
      </c>
      <c r="S9" s="86">
        <v>0</v>
      </c>
      <c r="T9" s="112">
        <f>(S9)/'Table I'!G7*100</f>
        <v>0</v>
      </c>
      <c r="U9" s="86">
        <v>0</v>
      </c>
    </row>
    <row r="10" spans="1:21" s="71" customFormat="1" ht="24">
      <c r="A10" s="85"/>
      <c r="B10" s="86" t="s">
        <v>155</v>
      </c>
      <c r="C10" s="86" t="s">
        <v>169</v>
      </c>
      <c r="D10" s="86"/>
      <c r="E10" s="86">
        <v>0</v>
      </c>
      <c r="F10" s="86">
        <v>0</v>
      </c>
      <c r="G10" s="86">
        <v>0</v>
      </c>
      <c r="H10" s="86"/>
      <c r="I10" s="86">
        <f t="shared" si="0"/>
        <v>0</v>
      </c>
      <c r="J10" s="112">
        <f>(I10/('Table I'!G11-'Table I'!G9)*100)</f>
        <v>0</v>
      </c>
      <c r="K10" s="86">
        <v>0</v>
      </c>
      <c r="L10" s="86"/>
      <c r="M10" s="86">
        <f t="shared" si="1"/>
        <v>0</v>
      </c>
      <c r="N10" s="112">
        <f>(M10)/'Table I'!K11*100</f>
        <v>0</v>
      </c>
      <c r="O10" s="86">
        <v>0</v>
      </c>
      <c r="P10" s="112">
        <f>(O10+I10)/(O42+'Table I'!G11-'Table I'!G9)*100</f>
        <v>0</v>
      </c>
      <c r="Q10" s="86">
        <v>0</v>
      </c>
      <c r="R10" s="112">
        <f>(Q10)/'Table I'!G7*100</f>
        <v>0</v>
      </c>
      <c r="S10" s="86">
        <v>0</v>
      </c>
      <c r="T10" s="112">
        <f>(S10)/'Table I'!G7*100</f>
        <v>0</v>
      </c>
      <c r="U10" s="86">
        <v>0</v>
      </c>
    </row>
    <row r="11" spans="1:21" s="71" customFormat="1" ht="12">
      <c r="A11" s="85"/>
      <c r="B11" s="86" t="s">
        <v>163</v>
      </c>
      <c r="C11" s="86" t="s">
        <v>170</v>
      </c>
      <c r="D11" s="86"/>
      <c r="E11" s="86">
        <v>0</v>
      </c>
      <c r="F11" s="86">
        <v>0</v>
      </c>
      <c r="G11" s="86">
        <v>0</v>
      </c>
      <c r="H11" s="86"/>
      <c r="I11" s="86">
        <f t="shared" si="0"/>
        <v>0</v>
      </c>
      <c r="J11" s="112">
        <f>(I11/('Table I'!G11-'Table I'!G9)*100)</f>
        <v>0</v>
      </c>
      <c r="K11" s="86">
        <v>0</v>
      </c>
      <c r="L11" s="86"/>
      <c r="M11" s="86">
        <f t="shared" si="1"/>
        <v>0</v>
      </c>
      <c r="N11" s="112">
        <f>(M11)/'Table I'!K11*100</f>
        <v>0</v>
      </c>
      <c r="O11" s="86">
        <v>0</v>
      </c>
      <c r="P11" s="112">
        <f>(O11+I11)/(O42+'Table I'!G11-'Table I'!G9)*100</f>
        <v>0</v>
      </c>
      <c r="Q11" s="86">
        <v>0</v>
      </c>
      <c r="R11" s="112">
        <f>(Q11)/'Table I'!G7*100</f>
        <v>0</v>
      </c>
      <c r="S11" s="86">
        <v>0</v>
      </c>
      <c r="T11" s="112">
        <f>(S11)/'Table I'!G7*100</f>
        <v>0</v>
      </c>
      <c r="U11" s="86">
        <v>0</v>
      </c>
    </row>
    <row r="12" spans="1:21" s="71" customFormat="1" ht="12">
      <c r="A12" s="85"/>
      <c r="B12" s="86" t="s">
        <v>171</v>
      </c>
      <c r="C12" s="86" t="s">
        <v>154</v>
      </c>
      <c r="D12" s="86"/>
      <c r="E12" s="86">
        <v>0</v>
      </c>
      <c r="F12" s="86">
        <v>0</v>
      </c>
      <c r="G12" s="86">
        <v>0</v>
      </c>
      <c r="H12" s="86"/>
      <c r="I12" s="86">
        <f t="shared" si="0"/>
        <v>0</v>
      </c>
      <c r="J12" s="112">
        <f>(I12/('Table I'!G11-'Table I'!G9)*100)</f>
        <v>0</v>
      </c>
      <c r="K12" s="86">
        <v>0</v>
      </c>
      <c r="L12" s="86"/>
      <c r="M12" s="86">
        <f t="shared" si="1"/>
        <v>0</v>
      </c>
      <c r="N12" s="112">
        <f>(M12)/'Table I'!K11*100</f>
        <v>0</v>
      </c>
      <c r="O12" s="86">
        <v>0</v>
      </c>
      <c r="P12" s="112">
        <f>(O12+I12)/(O42+'Table I'!G11-'Table I'!G9)*100</f>
        <v>0</v>
      </c>
      <c r="Q12" s="86">
        <v>0</v>
      </c>
      <c r="R12" s="112">
        <f>(Q12)/'Table I'!G7*100</f>
        <v>0</v>
      </c>
      <c r="S12" s="86">
        <v>0</v>
      </c>
      <c r="T12" s="112">
        <f>(S12)/'Table I'!G7*100</f>
        <v>0</v>
      </c>
      <c r="U12" s="86">
        <v>0</v>
      </c>
    </row>
    <row r="13" spans="1:21" s="71" customFormat="1" ht="12">
      <c r="A13" s="85"/>
      <c r="B13" s="86" t="s">
        <v>172</v>
      </c>
      <c r="C13" s="86" t="s">
        <v>173</v>
      </c>
      <c r="D13" s="86"/>
      <c r="E13" s="86">
        <v>0</v>
      </c>
      <c r="F13" s="86">
        <v>0</v>
      </c>
      <c r="G13" s="86">
        <v>0</v>
      </c>
      <c r="H13" s="86"/>
      <c r="I13" s="86">
        <f t="shared" si="0"/>
        <v>0</v>
      </c>
      <c r="J13" s="112">
        <f>(I13/('Table I'!G11-'Table I'!G9)*100)</f>
        <v>0</v>
      </c>
      <c r="K13" s="86">
        <v>0</v>
      </c>
      <c r="L13" s="86"/>
      <c r="M13" s="86">
        <f t="shared" si="1"/>
        <v>0</v>
      </c>
      <c r="N13" s="112">
        <f>(M13)/'Table I'!K11*100</f>
        <v>0</v>
      </c>
      <c r="O13" s="86">
        <v>0</v>
      </c>
      <c r="P13" s="112">
        <f>(O13+I13)/(O42+'Table I'!G11-'Table I'!G9)*100</f>
        <v>0</v>
      </c>
      <c r="Q13" s="86">
        <v>0</v>
      </c>
      <c r="R13" s="112">
        <f>(Q13)/'Table I'!G7*100</f>
        <v>0</v>
      </c>
      <c r="S13" s="86">
        <v>0</v>
      </c>
      <c r="T13" s="112">
        <f>(S13)/'Table I'!G7*100</f>
        <v>0</v>
      </c>
      <c r="U13" s="86">
        <v>0</v>
      </c>
    </row>
    <row r="14" spans="1:21" s="71" customFormat="1" ht="24">
      <c r="A14" s="85"/>
      <c r="B14" s="86" t="s">
        <v>174</v>
      </c>
      <c r="C14" s="86" t="s">
        <v>175</v>
      </c>
      <c r="D14" s="86"/>
      <c r="E14" s="86">
        <v>0</v>
      </c>
      <c r="F14" s="86">
        <v>0</v>
      </c>
      <c r="G14" s="86">
        <v>0</v>
      </c>
      <c r="H14" s="86"/>
      <c r="I14" s="86">
        <f t="shared" si="0"/>
        <v>0</v>
      </c>
      <c r="J14" s="112">
        <f>(I14/('Table I'!G11-'Table I'!G9)*100)</f>
        <v>0</v>
      </c>
      <c r="K14" s="86">
        <v>0</v>
      </c>
      <c r="L14" s="86"/>
      <c r="M14" s="86">
        <f t="shared" si="1"/>
        <v>0</v>
      </c>
      <c r="N14" s="112">
        <f>(M14)/'Table I'!K11*100</f>
        <v>0</v>
      </c>
      <c r="O14" s="86">
        <v>0</v>
      </c>
      <c r="P14" s="112">
        <f>(O14+I14)/(O42+'Table I'!G11-'Table I'!G9)*100</f>
        <v>0</v>
      </c>
      <c r="Q14" s="86">
        <v>0</v>
      </c>
      <c r="R14" s="112">
        <f>(Q14)/'Table I'!G7*100</f>
        <v>0</v>
      </c>
      <c r="S14" s="86">
        <v>0</v>
      </c>
      <c r="T14" s="112">
        <f>(S14)/'Table I'!G7*100</f>
        <v>0</v>
      </c>
      <c r="U14" s="86">
        <v>0</v>
      </c>
    </row>
    <row r="15" spans="1:21" s="71" customFormat="1" ht="12">
      <c r="A15" s="85"/>
      <c r="B15" s="86" t="s">
        <v>176</v>
      </c>
      <c r="C15" s="86" t="s">
        <v>177</v>
      </c>
      <c r="D15" s="86"/>
      <c r="E15" s="86">
        <v>0</v>
      </c>
      <c r="F15" s="86">
        <v>0</v>
      </c>
      <c r="G15" s="86">
        <v>0</v>
      </c>
      <c r="H15" s="86"/>
      <c r="I15" s="86">
        <f t="shared" si="0"/>
        <v>0</v>
      </c>
      <c r="J15" s="112">
        <f>(I15/('Table I'!G11-'Table I'!G9)*100)</f>
        <v>0</v>
      </c>
      <c r="K15" s="86">
        <v>0</v>
      </c>
      <c r="L15" s="86"/>
      <c r="M15" s="86">
        <f t="shared" si="1"/>
        <v>0</v>
      </c>
      <c r="N15" s="112">
        <f>(M15)/'Table I'!K11*100</f>
        <v>0</v>
      </c>
      <c r="O15" s="86">
        <v>0</v>
      </c>
      <c r="P15" s="112">
        <f>(O15+I15)/(O42+'Table I'!G11-'Table I'!G9)*100</f>
        <v>0</v>
      </c>
      <c r="Q15" s="86">
        <v>0</v>
      </c>
      <c r="R15" s="112">
        <f>(Q15)/'Table I'!G7*100</f>
        <v>0</v>
      </c>
      <c r="S15" s="86">
        <v>0</v>
      </c>
      <c r="T15" s="112">
        <f>(S15)/'Table I'!G7*100</f>
        <v>0</v>
      </c>
      <c r="U15" s="86">
        <v>0</v>
      </c>
    </row>
    <row r="16" spans="1:21" ht="12">
      <c r="A16" s="89"/>
      <c r="B16" s="90"/>
      <c r="C16" s="90" t="s">
        <v>178</v>
      </c>
      <c r="D16" s="90"/>
      <c r="E16" s="90">
        <f>E7+E8+E9+E10+E11+E12+E13+E14+E15</f>
        <v>0</v>
      </c>
      <c r="F16" s="90">
        <f>F7+F8+F9+F10+F11+F12+F13+F14+F15</f>
        <v>0</v>
      </c>
      <c r="G16" s="90">
        <f>G7+G8+G9+G10+G11+G12+G13+G14+G15</f>
        <v>0</v>
      </c>
      <c r="H16" s="90">
        <f>H7+H8+H9+H10+H11+H12+H13+H14+H15</f>
        <v>0</v>
      </c>
      <c r="I16" s="90">
        <f t="shared" si="0"/>
        <v>0</v>
      </c>
      <c r="J16" s="113">
        <f>(I16/('Table I'!G11-'Table I'!G9)*100)</f>
        <v>0</v>
      </c>
      <c r="K16" s="90">
        <f>K7+K8+K9+K10+K11+K12+K13+K14+K15</f>
        <v>0</v>
      </c>
      <c r="L16" s="90">
        <f>L7+L8+L9+L10+L11+L12+L13+L14+L15</f>
        <v>0</v>
      </c>
      <c r="M16" s="90">
        <f t="shared" si="1"/>
        <v>0</v>
      </c>
      <c r="N16" s="113">
        <f>(M16)/'Table I'!K11*100</f>
        <v>0</v>
      </c>
      <c r="O16" s="90">
        <f>O7+O8+O9+O10+O11+O12+O13+O14+O15</f>
        <v>0</v>
      </c>
      <c r="P16" s="113">
        <f>(O16+I16)/(O42+'Table I'!G11-'Table I'!G9)*100</f>
        <v>0</v>
      </c>
      <c r="Q16" s="90">
        <f>Q7+Q8+Q9+Q10+Q11+Q12+Q13+Q14+Q15</f>
        <v>0</v>
      </c>
      <c r="R16" s="113">
        <f>(Q16)/'Table I'!G7*100</f>
        <v>0</v>
      </c>
      <c r="S16" s="90">
        <f>S7+S8+S9+S10+S11+S12+S13+S14+S15</f>
        <v>0</v>
      </c>
      <c r="T16" s="113">
        <f>(S16)/'Table I'!G7*100</f>
        <v>0</v>
      </c>
      <c r="U16" s="90">
        <f>U7+U8+U9+U10+U11+U12+U13+U14+U15</f>
        <v>0</v>
      </c>
    </row>
    <row r="17" spans="1:21" s="71" customFormat="1" ht="36">
      <c r="A17" s="85">
        <v>2</v>
      </c>
      <c r="B17" s="86"/>
      <c r="C17" s="86" t="s">
        <v>179</v>
      </c>
      <c r="D17" s="86"/>
      <c r="E17" s="86">
        <v>0</v>
      </c>
      <c r="F17" s="86">
        <v>0</v>
      </c>
      <c r="G17" s="86">
        <v>0</v>
      </c>
      <c r="H17" s="86"/>
      <c r="I17" s="86">
        <f t="shared" si="0"/>
        <v>0</v>
      </c>
      <c r="J17" s="112">
        <f>(I17/('Table I'!G11-'Table I'!G9)*100)</f>
        <v>0</v>
      </c>
      <c r="K17" s="86">
        <v>0</v>
      </c>
      <c r="L17" s="86"/>
      <c r="M17" s="86">
        <f t="shared" si="1"/>
        <v>0</v>
      </c>
      <c r="N17" s="112">
        <f>(M17)/'Table I'!K11*100</f>
        <v>0</v>
      </c>
      <c r="O17" s="86">
        <v>0</v>
      </c>
      <c r="P17" s="112">
        <f>(O17+I17)/(O42+'Table I'!G11-'Table I'!G9)*100</f>
        <v>0</v>
      </c>
      <c r="Q17" s="86">
        <v>0</v>
      </c>
      <c r="R17" s="112">
        <f>(Q17)/'Table I'!G7*100</f>
        <v>0</v>
      </c>
      <c r="S17" s="86">
        <v>0</v>
      </c>
      <c r="T17" s="112">
        <f>(S17)/'Table I'!G7*100</f>
        <v>0</v>
      </c>
      <c r="U17" s="86">
        <v>0</v>
      </c>
    </row>
    <row r="18" spans="1:21" ht="12">
      <c r="A18" s="89"/>
      <c r="B18" s="90"/>
      <c r="C18" s="90" t="s">
        <v>180</v>
      </c>
      <c r="D18" s="90"/>
      <c r="E18" s="90">
        <f>+E17</f>
        <v>0</v>
      </c>
      <c r="F18" s="90">
        <f>+F17</f>
        <v>0</v>
      </c>
      <c r="G18" s="90">
        <f>+G17</f>
        <v>0</v>
      </c>
      <c r="H18" s="90">
        <f>+H17</f>
        <v>0</v>
      </c>
      <c r="I18" s="90">
        <f t="shared" si="0"/>
        <v>0</v>
      </c>
      <c r="J18" s="113">
        <f>(I18/('Table I'!G11-'Table I'!G9)*100)</f>
        <v>0</v>
      </c>
      <c r="K18" s="90">
        <f>+K17</f>
        <v>0</v>
      </c>
      <c r="L18" s="90">
        <f>+L17</f>
        <v>0</v>
      </c>
      <c r="M18" s="90">
        <f t="shared" si="1"/>
        <v>0</v>
      </c>
      <c r="N18" s="113">
        <f>(M18)/'Table I'!K11*100</f>
        <v>0</v>
      </c>
      <c r="O18" s="90">
        <f>+O17</f>
        <v>0</v>
      </c>
      <c r="P18" s="113">
        <f>(O18+I18)/(O42+'Table I'!G11-'Table I'!G9)*100</f>
        <v>0</v>
      </c>
      <c r="Q18" s="90">
        <f>+Q17</f>
        <v>0</v>
      </c>
      <c r="R18" s="113">
        <f>(Q18)/'Table I'!G7*100</f>
        <v>0</v>
      </c>
      <c r="S18" s="90">
        <f>+S17</f>
        <v>0</v>
      </c>
      <c r="T18" s="113">
        <f>(S18)/'Table I'!G7*100</f>
        <v>0</v>
      </c>
      <c r="U18" s="90">
        <f>+U17</f>
        <v>0</v>
      </c>
    </row>
    <row r="19" spans="1:21" s="71" customFormat="1" ht="36">
      <c r="A19" s="85">
        <v>3</v>
      </c>
      <c r="B19" s="86" t="s">
        <v>129</v>
      </c>
      <c r="C19" s="86" t="s">
        <v>181</v>
      </c>
      <c r="D19" s="86"/>
      <c r="E19" s="86">
        <v>162</v>
      </c>
      <c r="F19" s="86">
        <v>690400</v>
      </c>
      <c r="G19" s="86">
        <v>0</v>
      </c>
      <c r="H19" s="86"/>
      <c r="I19" s="86">
        <f t="shared" si="0"/>
        <v>690400</v>
      </c>
      <c r="J19" s="112">
        <f>(I19/('Table I'!G11-'Table I'!G9)*100)</f>
        <v>6.689922480620155</v>
      </c>
      <c r="K19" s="86">
        <v>690400</v>
      </c>
      <c r="L19" s="86"/>
      <c r="M19" s="86">
        <f t="shared" si="1"/>
        <v>690400</v>
      </c>
      <c r="N19" s="112">
        <f>(M19)/'Table I'!K11*100</f>
        <v>6.689922480620155</v>
      </c>
      <c r="O19" s="86">
        <v>0</v>
      </c>
      <c r="P19" s="112">
        <f>(O19+I19)/(O42+'Table I'!G11-'Table I'!G9)*100</f>
        <v>6.689922480620155</v>
      </c>
      <c r="Q19" s="86">
        <v>0</v>
      </c>
      <c r="R19" s="112">
        <f>(Q19)/'Table I'!G7*100</f>
        <v>0</v>
      </c>
      <c r="S19" s="86">
        <v>55200</v>
      </c>
      <c r="T19" s="112">
        <f>(S19)/'Table I'!G7*100</f>
        <v>1.8945634266886324</v>
      </c>
      <c r="U19" s="86">
        <v>690399</v>
      </c>
    </row>
    <row r="20" spans="1:21" s="71" customFormat="1" ht="36">
      <c r="A20" s="85"/>
      <c r="B20" s="86"/>
      <c r="C20" s="86" t="s">
        <v>182</v>
      </c>
      <c r="D20" s="86"/>
      <c r="E20" s="86">
        <v>10</v>
      </c>
      <c r="F20" s="86">
        <v>652800</v>
      </c>
      <c r="G20" s="86">
        <v>0</v>
      </c>
      <c r="H20" s="86"/>
      <c r="I20" s="86">
        <f t="shared" si="0"/>
        <v>652800</v>
      </c>
      <c r="J20" s="112">
        <f>(I20/('Table I'!G11-'Table I'!G9)*100)</f>
        <v>6.325581395348837</v>
      </c>
      <c r="K20" s="86">
        <v>652800</v>
      </c>
      <c r="L20" s="86"/>
      <c r="M20" s="86">
        <f t="shared" si="1"/>
        <v>652800</v>
      </c>
      <c r="N20" s="112">
        <f>(M20)/'Table I'!K11*100</f>
        <v>6.325581395348837</v>
      </c>
      <c r="O20" s="86">
        <v>0</v>
      </c>
      <c r="P20" s="112">
        <f>(O20+I20)/(O42+'Table I'!G11-'Table I'!G9)*100</f>
        <v>6.325581395348837</v>
      </c>
      <c r="Q20" s="86">
        <v>0</v>
      </c>
      <c r="R20" s="112">
        <f>(Q20)/'Table I'!G7*100</f>
        <v>0</v>
      </c>
      <c r="S20" s="86">
        <v>0</v>
      </c>
      <c r="T20" s="112">
        <f>(S20)/'Table I'!G7*100</f>
        <v>0</v>
      </c>
      <c r="U20" s="86">
        <v>652800</v>
      </c>
    </row>
    <row r="21" spans="1:21" ht="24">
      <c r="A21" s="89"/>
      <c r="B21" s="90"/>
      <c r="C21" s="90" t="s">
        <v>183</v>
      </c>
      <c r="D21" s="90" t="s">
        <v>184</v>
      </c>
      <c r="E21" s="90"/>
      <c r="F21" s="90">
        <v>151200</v>
      </c>
      <c r="G21" s="90">
        <v>0</v>
      </c>
      <c r="H21" s="90"/>
      <c r="I21" s="90">
        <f t="shared" si="0"/>
        <v>151200</v>
      </c>
      <c r="J21" s="113">
        <f>(I21/('Table I'!G11-'Table I'!G9)*100)</f>
        <v>1.4651162790697674</v>
      </c>
      <c r="K21" s="90">
        <v>151200</v>
      </c>
      <c r="L21" s="90"/>
      <c r="M21" s="90">
        <f t="shared" si="1"/>
        <v>151200</v>
      </c>
      <c r="N21" s="113">
        <f>(M21)/'Table I'!K11*100</f>
        <v>1.4651162790697674</v>
      </c>
      <c r="O21" s="90">
        <v>0</v>
      </c>
      <c r="P21" s="113">
        <f>(O21+I21)/(O42+'Table I'!G11-'Table I'!G9)*100</f>
        <v>1.4651162790697674</v>
      </c>
      <c r="Q21" s="90">
        <v>0</v>
      </c>
      <c r="R21" s="113">
        <f>(Q21)/'Table I'!G7*100</f>
        <v>0</v>
      </c>
      <c r="S21" s="90">
        <v>0</v>
      </c>
      <c r="T21" s="113">
        <f>(S21)/'Table I'!G7*100</f>
        <v>0</v>
      </c>
      <c r="U21" s="90">
        <v>151200</v>
      </c>
    </row>
    <row r="22" spans="1:21" ht="12">
      <c r="A22" s="89"/>
      <c r="B22" s="90"/>
      <c r="C22" s="90" t="s">
        <v>185</v>
      </c>
      <c r="D22" s="90" t="s">
        <v>186</v>
      </c>
      <c r="E22" s="90"/>
      <c r="F22" s="90">
        <v>103200</v>
      </c>
      <c r="G22" s="90">
        <v>0</v>
      </c>
      <c r="H22" s="90"/>
      <c r="I22" s="90">
        <f t="shared" si="0"/>
        <v>103200</v>
      </c>
      <c r="J22" s="113">
        <f>(I22/('Table I'!G11-'Table I'!G9)*100)</f>
        <v>1</v>
      </c>
      <c r="K22" s="90">
        <v>103200</v>
      </c>
      <c r="L22" s="90"/>
      <c r="M22" s="90">
        <f t="shared" si="1"/>
        <v>103200</v>
      </c>
      <c r="N22" s="113">
        <f>(M22)/'Table I'!K11*100</f>
        <v>1</v>
      </c>
      <c r="O22" s="90">
        <v>0</v>
      </c>
      <c r="P22" s="113">
        <f>(O22+I22)/(O42+'Table I'!G11-'Table I'!G9)*100</f>
        <v>1</v>
      </c>
      <c r="Q22" s="90">
        <v>0</v>
      </c>
      <c r="R22" s="113">
        <f>(Q22)/'Table I'!G7*100</f>
        <v>0</v>
      </c>
      <c r="S22" s="90">
        <v>0</v>
      </c>
      <c r="T22" s="113">
        <f>(S22)/'Table I'!G7*100</f>
        <v>0</v>
      </c>
      <c r="U22" s="90">
        <v>103200</v>
      </c>
    </row>
    <row r="23" spans="1:21" s="71" customFormat="1" ht="12">
      <c r="A23" s="85"/>
      <c r="B23" s="86" t="s">
        <v>151</v>
      </c>
      <c r="C23" s="86" t="s">
        <v>187</v>
      </c>
      <c r="D23" s="86"/>
      <c r="E23" s="86">
        <v>0</v>
      </c>
      <c r="F23" s="86">
        <v>0</v>
      </c>
      <c r="G23" s="86">
        <v>0</v>
      </c>
      <c r="H23" s="86"/>
      <c r="I23" s="86">
        <f t="shared" si="0"/>
        <v>0</v>
      </c>
      <c r="J23" s="112">
        <f>(I23/('Table I'!G11-'Table I'!G9)*100)</f>
        <v>0</v>
      </c>
      <c r="K23" s="86">
        <v>0</v>
      </c>
      <c r="L23" s="86"/>
      <c r="M23" s="86">
        <f t="shared" si="1"/>
        <v>0</v>
      </c>
      <c r="N23" s="112">
        <f>(M23)/'Table I'!K11*100</f>
        <v>0</v>
      </c>
      <c r="O23" s="86">
        <v>0</v>
      </c>
      <c r="P23" s="112">
        <f>(O23+I23)/(O42+'Table I'!G11-'Table I'!G9)*100</f>
        <v>0</v>
      </c>
      <c r="Q23" s="86">
        <v>0</v>
      </c>
      <c r="R23" s="112">
        <f>(Q23)/'Table I'!G7*100</f>
        <v>0</v>
      </c>
      <c r="S23" s="86">
        <v>0</v>
      </c>
      <c r="T23" s="112">
        <f>(S23)/'Table I'!G7*100</f>
        <v>0</v>
      </c>
      <c r="U23" s="86">
        <v>0</v>
      </c>
    </row>
    <row r="24" spans="1:21" s="71" customFormat="1" ht="12">
      <c r="A24" s="85"/>
      <c r="B24" s="86" t="s">
        <v>153</v>
      </c>
      <c r="C24" s="86" t="s">
        <v>188</v>
      </c>
      <c r="D24" s="86"/>
      <c r="E24" s="86">
        <v>0</v>
      </c>
      <c r="F24" s="86">
        <v>0</v>
      </c>
      <c r="G24" s="86">
        <v>0</v>
      </c>
      <c r="H24" s="86"/>
      <c r="I24" s="86">
        <f t="shared" si="0"/>
        <v>0</v>
      </c>
      <c r="J24" s="112">
        <f>(I24/('Table I'!G11-'Table I'!G9)*100)</f>
        <v>0</v>
      </c>
      <c r="K24" s="86">
        <v>0</v>
      </c>
      <c r="L24" s="86"/>
      <c r="M24" s="86">
        <f t="shared" si="1"/>
        <v>0</v>
      </c>
      <c r="N24" s="112">
        <f>(M24)/'Table I'!K11*100</f>
        <v>0</v>
      </c>
      <c r="O24" s="86">
        <v>0</v>
      </c>
      <c r="P24" s="112">
        <f>(O24+I24)/(O42+'Table I'!G11-'Table I'!G9)*100</f>
        <v>0</v>
      </c>
      <c r="Q24" s="86">
        <v>0</v>
      </c>
      <c r="R24" s="112">
        <f>(Q24)/'Table I'!G7*100</f>
        <v>0</v>
      </c>
      <c r="S24" s="86">
        <v>0</v>
      </c>
      <c r="T24" s="112">
        <f>(S24)/'Table I'!G7*100</f>
        <v>0</v>
      </c>
      <c r="U24" s="86">
        <v>0</v>
      </c>
    </row>
    <row r="25" spans="1:21" s="71" customFormat="1" ht="12">
      <c r="A25" s="85"/>
      <c r="B25" s="86" t="s">
        <v>163</v>
      </c>
      <c r="C25" s="86" t="s">
        <v>189</v>
      </c>
      <c r="D25" s="86"/>
      <c r="E25" s="86">
        <v>0</v>
      </c>
      <c r="F25" s="86">
        <v>0</v>
      </c>
      <c r="G25" s="86">
        <v>0</v>
      </c>
      <c r="H25" s="86"/>
      <c r="I25" s="86">
        <f t="shared" si="0"/>
        <v>0</v>
      </c>
      <c r="J25" s="112">
        <f>(I25/('Table I'!G11-'Table I'!G9)*100)</f>
        <v>0</v>
      </c>
      <c r="K25" s="86">
        <v>0</v>
      </c>
      <c r="L25" s="86"/>
      <c r="M25" s="86">
        <f t="shared" si="1"/>
        <v>0</v>
      </c>
      <c r="N25" s="112">
        <f>(M25)/'Table I'!K11*100</f>
        <v>0</v>
      </c>
      <c r="O25" s="86">
        <v>0</v>
      </c>
      <c r="P25" s="112">
        <f>(O25+I25)/(O42+'Table I'!G11-'Table I'!G9)*100</f>
        <v>0</v>
      </c>
      <c r="Q25" s="86">
        <v>0</v>
      </c>
      <c r="R25" s="112">
        <f>(Q25)/'Table I'!G7*100</f>
        <v>0</v>
      </c>
      <c r="S25" s="86">
        <v>0</v>
      </c>
      <c r="T25" s="112">
        <f>(S25)/'Table I'!G7*100</f>
        <v>0</v>
      </c>
      <c r="U25" s="86">
        <v>0</v>
      </c>
    </row>
    <row r="26" spans="1:21" s="71" customFormat="1" ht="12">
      <c r="A26" s="85"/>
      <c r="B26" s="86" t="s">
        <v>190</v>
      </c>
      <c r="C26" s="86" t="s">
        <v>191</v>
      </c>
      <c r="D26" s="86"/>
      <c r="E26" s="86">
        <v>13</v>
      </c>
      <c r="F26" s="86">
        <v>1467200</v>
      </c>
      <c r="G26" s="86">
        <v>0</v>
      </c>
      <c r="H26" s="86"/>
      <c r="I26" s="86">
        <f t="shared" si="0"/>
        <v>1467200</v>
      </c>
      <c r="J26" s="112">
        <f>(I26/('Table I'!G11-'Table I'!G9)*100)</f>
        <v>14.217054263565892</v>
      </c>
      <c r="K26" s="86">
        <v>1467200</v>
      </c>
      <c r="L26" s="86"/>
      <c r="M26" s="86">
        <f t="shared" si="1"/>
        <v>1467200</v>
      </c>
      <c r="N26" s="112">
        <f>(M26)/'Table I'!K11*100</f>
        <v>14.217054263565892</v>
      </c>
      <c r="O26" s="86">
        <v>0</v>
      </c>
      <c r="P26" s="112">
        <f>(O26+I26)/(O42+'Table I'!G11-'Table I'!G9)*100</f>
        <v>14.217054263565892</v>
      </c>
      <c r="Q26" s="86">
        <v>0</v>
      </c>
      <c r="R26" s="112">
        <f>(Q26)/'Table I'!G7*100</f>
        <v>0</v>
      </c>
      <c r="S26" s="86">
        <v>21600</v>
      </c>
      <c r="T26" s="112">
        <f>(S26)/'Table I'!G7*100</f>
        <v>0.7413509060955519</v>
      </c>
      <c r="U26" s="86">
        <v>1467200</v>
      </c>
    </row>
    <row r="27" spans="1:21" ht="24">
      <c r="A27" s="89"/>
      <c r="B27" s="90"/>
      <c r="C27" s="90" t="s">
        <v>192</v>
      </c>
      <c r="D27" s="90" t="s">
        <v>193</v>
      </c>
      <c r="E27" s="90"/>
      <c r="F27" s="90">
        <v>391200</v>
      </c>
      <c r="G27" s="90">
        <v>0</v>
      </c>
      <c r="H27" s="90"/>
      <c r="I27" s="90">
        <f t="shared" si="0"/>
        <v>391200</v>
      </c>
      <c r="J27" s="113">
        <f>(I27/('Table I'!G11-'Table I'!G9)*100)</f>
        <v>3.7906976744186047</v>
      </c>
      <c r="K27" s="90">
        <v>391200</v>
      </c>
      <c r="L27" s="90"/>
      <c r="M27" s="90">
        <f t="shared" si="1"/>
        <v>391200</v>
      </c>
      <c r="N27" s="113">
        <f>(M27)/'Table I'!K11*100</f>
        <v>3.7906976744186047</v>
      </c>
      <c r="O27" s="90">
        <v>0</v>
      </c>
      <c r="P27" s="113">
        <f>(O27+I27)/(O42+'Table I'!G11-'Table I'!G9)*100</f>
        <v>3.7906976744186047</v>
      </c>
      <c r="Q27" s="90">
        <v>0</v>
      </c>
      <c r="R27" s="113">
        <f>(Q27)/'Table I'!G7*100</f>
        <v>0</v>
      </c>
      <c r="S27" s="90">
        <v>0</v>
      </c>
      <c r="T27" s="113">
        <f>(S27)/'Table I'!G7*100</f>
        <v>0</v>
      </c>
      <c r="U27" s="90">
        <v>391200</v>
      </c>
    </row>
    <row r="28" spans="1:21" ht="24">
      <c r="A28" s="89"/>
      <c r="B28" s="90"/>
      <c r="C28" s="90" t="s">
        <v>194</v>
      </c>
      <c r="D28" s="90" t="s">
        <v>195</v>
      </c>
      <c r="E28" s="90"/>
      <c r="F28" s="90">
        <v>386400</v>
      </c>
      <c r="G28" s="90">
        <v>0</v>
      </c>
      <c r="H28" s="90"/>
      <c r="I28" s="90">
        <f t="shared" si="0"/>
        <v>386400</v>
      </c>
      <c r="J28" s="113">
        <f>(I28/('Table I'!G11-'Table I'!G9)*100)</f>
        <v>3.744186046511628</v>
      </c>
      <c r="K28" s="90">
        <v>386400</v>
      </c>
      <c r="L28" s="90"/>
      <c r="M28" s="90">
        <f t="shared" si="1"/>
        <v>386400</v>
      </c>
      <c r="N28" s="113">
        <f>(M28)/'Table I'!K11*100</f>
        <v>3.744186046511628</v>
      </c>
      <c r="O28" s="90">
        <v>0</v>
      </c>
      <c r="P28" s="113">
        <f>(O28+I28)/(O42+'Table I'!G11-'Table I'!G9)*100</f>
        <v>3.744186046511628</v>
      </c>
      <c r="Q28" s="90">
        <v>0</v>
      </c>
      <c r="R28" s="113">
        <f>(Q28)/'Table I'!G7*100</f>
        <v>0</v>
      </c>
      <c r="S28" s="90">
        <v>0</v>
      </c>
      <c r="T28" s="113">
        <f>(S28)/'Table I'!G7*100</f>
        <v>0</v>
      </c>
      <c r="U28" s="90">
        <v>386400</v>
      </c>
    </row>
    <row r="29" spans="1:21" ht="24">
      <c r="A29" s="89"/>
      <c r="B29" s="90"/>
      <c r="C29" s="90" t="s">
        <v>196</v>
      </c>
      <c r="D29" s="90" t="s">
        <v>197</v>
      </c>
      <c r="E29" s="90"/>
      <c r="F29" s="90">
        <v>201600</v>
      </c>
      <c r="G29" s="90">
        <v>0</v>
      </c>
      <c r="H29" s="90"/>
      <c r="I29" s="90">
        <f t="shared" si="0"/>
        <v>201600</v>
      </c>
      <c r="J29" s="113">
        <f>(I29/('Table I'!G11-'Table I'!G9)*100)</f>
        <v>1.9534883720930232</v>
      </c>
      <c r="K29" s="90">
        <v>201600</v>
      </c>
      <c r="L29" s="90"/>
      <c r="M29" s="90">
        <f t="shared" si="1"/>
        <v>201600</v>
      </c>
      <c r="N29" s="113">
        <f>(M29)/'Table I'!K11*100</f>
        <v>1.9534883720930232</v>
      </c>
      <c r="O29" s="90">
        <v>0</v>
      </c>
      <c r="P29" s="113">
        <f>(O29+I29)/(O42+'Table I'!G11-'Table I'!G9)*100</f>
        <v>1.9534883720930232</v>
      </c>
      <c r="Q29" s="90">
        <v>0</v>
      </c>
      <c r="R29" s="113">
        <f>(Q29)/'Table I'!G7*100</f>
        <v>0</v>
      </c>
      <c r="S29" s="90">
        <v>0</v>
      </c>
      <c r="T29" s="113">
        <f>(S29)/'Table I'!G7*100</f>
        <v>0</v>
      </c>
      <c r="U29" s="90">
        <v>201600</v>
      </c>
    </row>
    <row r="30" spans="1:21" ht="24">
      <c r="A30" s="89"/>
      <c r="B30" s="90"/>
      <c r="C30" s="90" t="s">
        <v>198</v>
      </c>
      <c r="D30" s="90" t="s">
        <v>199</v>
      </c>
      <c r="E30" s="90"/>
      <c r="F30" s="90">
        <v>187200</v>
      </c>
      <c r="G30" s="90">
        <v>0</v>
      </c>
      <c r="H30" s="90"/>
      <c r="I30" s="90">
        <f t="shared" si="0"/>
        <v>187200</v>
      </c>
      <c r="J30" s="113">
        <f>(I30/('Table I'!G11-'Table I'!G9)*100)</f>
        <v>1.813953488372093</v>
      </c>
      <c r="K30" s="90">
        <v>187200</v>
      </c>
      <c r="L30" s="90"/>
      <c r="M30" s="90">
        <f t="shared" si="1"/>
        <v>187200</v>
      </c>
      <c r="N30" s="113">
        <f>(M30)/'Table I'!K11*100</f>
        <v>1.813953488372093</v>
      </c>
      <c r="O30" s="90">
        <v>0</v>
      </c>
      <c r="P30" s="113">
        <f>(O30+I30)/(O42+'Table I'!G11-'Table I'!G9)*100</f>
        <v>1.813953488372093</v>
      </c>
      <c r="Q30" s="90">
        <v>0</v>
      </c>
      <c r="R30" s="113">
        <f>(Q30)/'Table I'!G7*100</f>
        <v>0</v>
      </c>
      <c r="S30" s="90">
        <v>0</v>
      </c>
      <c r="T30" s="113">
        <f>(S30)/'Table I'!G7*100</f>
        <v>0</v>
      </c>
      <c r="U30" s="90">
        <v>187200</v>
      </c>
    </row>
    <row r="31" spans="1:21" ht="24">
      <c r="A31" s="89"/>
      <c r="B31" s="90"/>
      <c r="C31" s="90" t="s">
        <v>200</v>
      </c>
      <c r="D31" s="90" t="s">
        <v>201</v>
      </c>
      <c r="E31" s="90"/>
      <c r="F31" s="90">
        <v>144000</v>
      </c>
      <c r="G31" s="90">
        <v>0</v>
      </c>
      <c r="H31" s="90"/>
      <c r="I31" s="90">
        <f t="shared" si="0"/>
        <v>144000</v>
      </c>
      <c r="J31" s="113">
        <f>(I31/('Table I'!G11-'Table I'!G9)*100)</f>
        <v>1.3953488372093024</v>
      </c>
      <c r="K31" s="90">
        <v>144000</v>
      </c>
      <c r="L31" s="90"/>
      <c r="M31" s="90">
        <f t="shared" si="1"/>
        <v>144000</v>
      </c>
      <c r="N31" s="113">
        <f>(M31)/'Table I'!K11*100</f>
        <v>1.3953488372093024</v>
      </c>
      <c r="O31" s="90">
        <v>0</v>
      </c>
      <c r="P31" s="113">
        <f>(O31+I31)/(O42+'Table I'!G11-'Table I'!G9)*100</f>
        <v>1.3953488372093024</v>
      </c>
      <c r="Q31" s="90">
        <v>0</v>
      </c>
      <c r="R31" s="113">
        <f>(Q31)/'Table I'!G7*100</f>
        <v>0</v>
      </c>
      <c r="S31" s="90">
        <v>0</v>
      </c>
      <c r="T31" s="113">
        <f>(S31)/'Table I'!G7*100</f>
        <v>0</v>
      </c>
      <c r="U31" s="90">
        <v>144000</v>
      </c>
    </row>
    <row r="32" spans="1:21" ht="24">
      <c r="A32" s="89"/>
      <c r="B32" s="90"/>
      <c r="C32" s="90" t="s">
        <v>202</v>
      </c>
      <c r="D32" s="90" t="s">
        <v>203</v>
      </c>
      <c r="E32" s="90"/>
      <c r="F32" s="90">
        <v>108000</v>
      </c>
      <c r="G32" s="90">
        <v>0</v>
      </c>
      <c r="H32" s="90"/>
      <c r="I32" s="90">
        <f t="shared" si="0"/>
        <v>108000</v>
      </c>
      <c r="J32" s="113">
        <f>(I32/('Table I'!G11-'Table I'!G9)*100)</f>
        <v>1.0465116279069768</v>
      </c>
      <c r="K32" s="90">
        <v>108000</v>
      </c>
      <c r="L32" s="90"/>
      <c r="M32" s="90">
        <f t="shared" si="1"/>
        <v>108000</v>
      </c>
      <c r="N32" s="113">
        <f>(M32)/'Table I'!K11*100</f>
        <v>1.0465116279069768</v>
      </c>
      <c r="O32" s="90">
        <v>0</v>
      </c>
      <c r="P32" s="113">
        <f>(O32+I32)/(O42+'Table I'!G11-'Table I'!G9)*100</f>
        <v>1.0465116279069768</v>
      </c>
      <c r="Q32" s="90">
        <v>0</v>
      </c>
      <c r="R32" s="113">
        <f>(Q32)/'Table I'!G7*100</f>
        <v>0</v>
      </c>
      <c r="S32" s="90">
        <v>0</v>
      </c>
      <c r="T32" s="113">
        <f>(S32)/'Table I'!G7*100</f>
        <v>0</v>
      </c>
      <c r="U32" s="90">
        <v>108000</v>
      </c>
    </row>
    <row r="33" spans="1:21" s="71" customFormat="1" ht="12">
      <c r="A33" s="85"/>
      <c r="B33" s="86" t="s">
        <v>204</v>
      </c>
      <c r="C33" s="86" t="s">
        <v>205</v>
      </c>
      <c r="D33" s="86"/>
      <c r="E33" s="86">
        <v>0</v>
      </c>
      <c r="F33" s="86">
        <v>0</v>
      </c>
      <c r="G33" s="86">
        <v>0</v>
      </c>
      <c r="H33" s="86"/>
      <c r="I33" s="86">
        <f t="shared" si="0"/>
        <v>0</v>
      </c>
      <c r="J33" s="112">
        <f>(I33/('Table I'!G11-'Table I'!G9)*100)</f>
        <v>0</v>
      </c>
      <c r="K33" s="86">
        <v>0</v>
      </c>
      <c r="L33" s="86"/>
      <c r="M33" s="86">
        <f t="shared" si="1"/>
        <v>0</v>
      </c>
      <c r="N33" s="112">
        <f>(M33)/'Table I'!K11*100</f>
        <v>0</v>
      </c>
      <c r="O33" s="86">
        <v>0</v>
      </c>
      <c r="P33" s="112">
        <f>(O33+I33)/(O42+'Table I'!G11-'Table I'!G9)*100</f>
        <v>0</v>
      </c>
      <c r="Q33" s="86">
        <v>0</v>
      </c>
      <c r="R33" s="112">
        <f>(Q33)/'Table I'!G7*100</f>
        <v>0</v>
      </c>
      <c r="S33" s="86">
        <v>0</v>
      </c>
      <c r="T33" s="112">
        <f>(S33)/'Table I'!G7*100</f>
        <v>0</v>
      </c>
      <c r="U33" s="86">
        <v>0</v>
      </c>
    </row>
    <row r="34" spans="1:21" s="71" customFormat="1" ht="12">
      <c r="A34" s="85"/>
      <c r="B34" s="86" t="s">
        <v>206</v>
      </c>
      <c r="C34" s="86" t="s">
        <v>207</v>
      </c>
      <c r="D34" s="86"/>
      <c r="E34" s="86">
        <v>17</v>
      </c>
      <c r="F34" s="86">
        <v>103200</v>
      </c>
      <c r="G34" s="86">
        <v>0</v>
      </c>
      <c r="H34" s="86"/>
      <c r="I34" s="86">
        <f t="shared" si="0"/>
        <v>103200</v>
      </c>
      <c r="J34" s="112">
        <f>(I34/('Table I'!G11-'Table I'!G9)*100)</f>
        <v>1</v>
      </c>
      <c r="K34" s="86">
        <v>103200</v>
      </c>
      <c r="L34" s="86"/>
      <c r="M34" s="86">
        <f t="shared" si="1"/>
        <v>103200</v>
      </c>
      <c r="N34" s="112">
        <f>(M34)/'Table I'!K11*100</f>
        <v>1</v>
      </c>
      <c r="O34" s="86">
        <v>0</v>
      </c>
      <c r="P34" s="112">
        <f>(O34+I34)/(O42+'Table I'!G11-'Table I'!G9)*100</f>
        <v>1</v>
      </c>
      <c r="Q34" s="86">
        <v>0</v>
      </c>
      <c r="R34" s="112">
        <f>(Q34)/'Table I'!G7*100</f>
        <v>0</v>
      </c>
      <c r="S34" s="86">
        <v>24000</v>
      </c>
      <c r="T34" s="112">
        <f>(S34)/'Table I'!G7*100</f>
        <v>0.8237232289950577</v>
      </c>
      <c r="U34" s="86">
        <v>103200</v>
      </c>
    </row>
    <row r="35" spans="1:21" s="71" customFormat="1" ht="12">
      <c r="A35" s="85"/>
      <c r="B35" s="86" t="s">
        <v>208</v>
      </c>
      <c r="C35" s="86" t="s">
        <v>209</v>
      </c>
      <c r="D35" s="86"/>
      <c r="E35" s="86">
        <v>0</v>
      </c>
      <c r="F35" s="86">
        <v>0</v>
      </c>
      <c r="G35" s="86">
        <v>0</v>
      </c>
      <c r="H35" s="86"/>
      <c r="I35" s="86">
        <f t="shared" si="0"/>
        <v>0</v>
      </c>
      <c r="J35" s="112">
        <f>(I35/('Table I'!G11-'Table I'!G9)*100)</f>
        <v>0</v>
      </c>
      <c r="K35" s="86">
        <v>0</v>
      </c>
      <c r="L35" s="86"/>
      <c r="M35" s="86">
        <f t="shared" si="1"/>
        <v>0</v>
      </c>
      <c r="N35" s="112">
        <f>(M35)/'Table I'!K11*100</f>
        <v>0</v>
      </c>
      <c r="O35" s="86">
        <v>0</v>
      </c>
      <c r="P35" s="112">
        <f>(O35+I35)/(O42+'Table I'!G11-'Table I'!G9)*100</f>
        <v>0</v>
      </c>
      <c r="Q35" s="86">
        <v>0</v>
      </c>
      <c r="R35" s="112">
        <f>(Q35)/'Table I'!G7*100</f>
        <v>0</v>
      </c>
      <c r="S35" s="86">
        <v>0</v>
      </c>
      <c r="T35" s="112">
        <f>(S35)/'Table I'!G7*100</f>
        <v>0</v>
      </c>
      <c r="U35" s="86">
        <v>0</v>
      </c>
    </row>
    <row r="36" spans="1:21" s="71" customFormat="1" ht="12">
      <c r="A36" s="85"/>
      <c r="B36" s="86" t="s">
        <v>210</v>
      </c>
      <c r="C36" s="86" t="s">
        <v>211</v>
      </c>
      <c r="D36" s="86"/>
      <c r="E36" s="86">
        <v>0</v>
      </c>
      <c r="F36" s="86">
        <v>0</v>
      </c>
      <c r="G36" s="86">
        <v>0</v>
      </c>
      <c r="H36" s="86"/>
      <c r="I36" s="86">
        <f t="shared" si="0"/>
        <v>0</v>
      </c>
      <c r="J36" s="112">
        <f>(I36/('Table I'!G11-'Table I'!G9)*100)</f>
        <v>0</v>
      </c>
      <c r="K36" s="86">
        <v>0</v>
      </c>
      <c r="L36" s="86"/>
      <c r="M36" s="86">
        <f t="shared" si="1"/>
        <v>0</v>
      </c>
      <c r="N36" s="112">
        <f>(M36)/'Table I'!K11*100</f>
        <v>0</v>
      </c>
      <c r="O36" s="86">
        <v>0</v>
      </c>
      <c r="P36" s="112">
        <f>(O36+I36)/(O42+'Table I'!G11-'Table I'!G9)*100</f>
        <v>0</v>
      </c>
      <c r="Q36" s="86">
        <v>0</v>
      </c>
      <c r="R36" s="112">
        <f>(Q36)/'Table I'!G7*100</f>
        <v>0</v>
      </c>
      <c r="S36" s="86">
        <v>0</v>
      </c>
      <c r="T36" s="112">
        <f>(S36)/'Table I'!G7*100</f>
        <v>0</v>
      </c>
      <c r="U36" s="86">
        <v>0</v>
      </c>
    </row>
    <row r="37" spans="1:21" s="71" customFormat="1" ht="12">
      <c r="A37" s="85"/>
      <c r="B37" s="86" t="s">
        <v>212</v>
      </c>
      <c r="C37" s="86" t="s">
        <v>213</v>
      </c>
      <c r="D37" s="86"/>
      <c r="E37" s="86">
        <v>0</v>
      </c>
      <c r="F37" s="86">
        <v>0</v>
      </c>
      <c r="G37" s="86">
        <v>0</v>
      </c>
      <c r="H37" s="86"/>
      <c r="I37" s="86">
        <f t="shared" si="0"/>
        <v>0</v>
      </c>
      <c r="J37" s="112">
        <f>(I37/('Table I'!G11-'Table I'!G9)*100)</f>
        <v>0</v>
      </c>
      <c r="K37" s="86">
        <v>0</v>
      </c>
      <c r="L37" s="86"/>
      <c r="M37" s="86">
        <f t="shared" si="1"/>
        <v>0</v>
      </c>
      <c r="N37" s="112">
        <f>(M37)/'Table I'!K11*100</f>
        <v>0</v>
      </c>
      <c r="O37" s="86">
        <v>0</v>
      </c>
      <c r="P37" s="112">
        <f>(O37+I37)/(O42+'Table I'!G11-'Table I'!G9)*100</f>
        <v>0</v>
      </c>
      <c r="Q37" s="86">
        <v>0</v>
      </c>
      <c r="R37" s="112">
        <f>(Q37)/'Table I'!G7*100</f>
        <v>0</v>
      </c>
      <c r="S37" s="86">
        <v>0</v>
      </c>
      <c r="T37" s="112">
        <f>(S37)/'Table I'!G7*100</f>
        <v>0</v>
      </c>
      <c r="U37" s="86">
        <v>0</v>
      </c>
    </row>
    <row r="38" spans="1:21" s="71" customFormat="1" ht="12">
      <c r="A38" s="85"/>
      <c r="B38" s="86" t="s">
        <v>214</v>
      </c>
      <c r="C38" s="86" t="s">
        <v>215</v>
      </c>
      <c r="D38" s="86"/>
      <c r="E38" s="86">
        <v>0</v>
      </c>
      <c r="F38" s="86">
        <v>0</v>
      </c>
      <c r="G38" s="86">
        <v>0</v>
      </c>
      <c r="H38" s="86"/>
      <c r="I38" s="86">
        <f t="shared" si="0"/>
        <v>0</v>
      </c>
      <c r="J38" s="112">
        <f>(I38/('Table I'!G11-'Table I'!G9)*100)</f>
        <v>0</v>
      </c>
      <c r="K38" s="86">
        <v>0</v>
      </c>
      <c r="L38" s="86"/>
      <c r="M38" s="86">
        <f t="shared" si="1"/>
        <v>0</v>
      </c>
      <c r="N38" s="112">
        <f>(M38)/'Table I'!K11*100</f>
        <v>0</v>
      </c>
      <c r="O38" s="86">
        <v>0</v>
      </c>
      <c r="P38" s="112">
        <f>(O38+I38)/(O42+'Table I'!G11-'Table I'!G9)*100</f>
        <v>0</v>
      </c>
      <c r="Q38" s="86">
        <v>0</v>
      </c>
      <c r="R38" s="112">
        <f>(Q38)/'Table I'!G7*100</f>
        <v>0</v>
      </c>
      <c r="S38" s="86">
        <v>0</v>
      </c>
      <c r="T38" s="112">
        <f>(S38)/'Table I'!G7*100</f>
        <v>0</v>
      </c>
      <c r="U38" s="86">
        <v>0</v>
      </c>
    </row>
    <row r="39" spans="1:21" s="71" customFormat="1" ht="12">
      <c r="A39" s="85"/>
      <c r="B39" s="86" t="s">
        <v>216</v>
      </c>
      <c r="C39" s="86" t="s">
        <v>217</v>
      </c>
      <c r="D39" s="86"/>
      <c r="E39" s="86">
        <v>0</v>
      </c>
      <c r="F39" s="86">
        <v>0</v>
      </c>
      <c r="G39" s="86">
        <v>0</v>
      </c>
      <c r="H39" s="86"/>
      <c r="I39" s="86">
        <f t="shared" si="0"/>
        <v>0</v>
      </c>
      <c r="J39" s="112">
        <f>(I39/('Table I'!G11-'Table I'!G9)*100)</f>
        <v>0</v>
      </c>
      <c r="K39" s="86">
        <v>0</v>
      </c>
      <c r="L39" s="86"/>
      <c r="M39" s="86">
        <f t="shared" si="1"/>
        <v>0</v>
      </c>
      <c r="N39" s="112">
        <f>(M39)/'Table I'!K11*100</f>
        <v>0</v>
      </c>
      <c r="O39" s="86">
        <v>0</v>
      </c>
      <c r="P39" s="112">
        <f>(O39+I39)/(O42+'Table I'!G11-'Table I'!G9)*100</f>
        <v>0</v>
      </c>
      <c r="Q39" s="86">
        <v>0</v>
      </c>
      <c r="R39" s="112">
        <f>(Q39)/'Table I'!G7*100</f>
        <v>0</v>
      </c>
      <c r="S39" s="86">
        <v>0</v>
      </c>
      <c r="T39" s="112">
        <f>(S39)/'Table I'!G7*100</f>
        <v>0</v>
      </c>
      <c r="U39" s="86">
        <v>0</v>
      </c>
    </row>
    <row r="40" spans="1:21" s="71" customFormat="1" ht="12">
      <c r="A40" s="85"/>
      <c r="B40" s="86" t="s">
        <v>218</v>
      </c>
      <c r="C40" s="86" t="s">
        <v>219</v>
      </c>
      <c r="D40" s="86"/>
      <c r="E40" s="86">
        <v>0</v>
      </c>
      <c r="F40" s="86">
        <v>0</v>
      </c>
      <c r="G40" s="86">
        <v>0</v>
      </c>
      <c r="H40" s="86"/>
      <c r="I40" s="86">
        <f t="shared" si="0"/>
        <v>0</v>
      </c>
      <c r="J40" s="112">
        <f>(I40/('Table I'!G11-'Table I'!G9)*100)</f>
        <v>0</v>
      </c>
      <c r="K40" s="86">
        <v>0</v>
      </c>
      <c r="L40" s="86"/>
      <c r="M40" s="86">
        <f t="shared" si="1"/>
        <v>0</v>
      </c>
      <c r="N40" s="112">
        <f>(M40)/'Table I'!K11*100</f>
        <v>0</v>
      </c>
      <c r="O40" s="86">
        <v>0</v>
      </c>
      <c r="P40" s="112">
        <f>(O40+I40)/(O42+'Table I'!G11-'Table I'!G9)*100</f>
        <v>0</v>
      </c>
      <c r="Q40" s="86">
        <v>0</v>
      </c>
      <c r="R40" s="112">
        <f>(Q40)/'Table I'!G7*100</f>
        <v>0</v>
      </c>
      <c r="S40" s="86">
        <v>0</v>
      </c>
      <c r="T40" s="112">
        <f>(S40)/'Table I'!G7*100</f>
        <v>0</v>
      </c>
      <c r="U40" s="86">
        <v>0</v>
      </c>
    </row>
    <row r="41" spans="1:21" ht="12.75" thickBot="1">
      <c r="A41" s="89"/>
      <c r="B41" s="90"/>
      <c r="C41" s="90" t="s">
        <v>220</v>
      </c>
      <c r="D41" s="90"/>
      <c r="E41" s="90">
        <f>+E19+E20+E23+E24+E25+E26+E33+E34+E35+E36+E37+E38+E39+E40</f>
        <v>202</v>
      </c>
      <c r="F41" s="90">
        <f>+F19+F20+F23+F24+F25+F26+F33+F34+F35+F36+F37+F38+F39+F40</f>
        <v>2913600</v>
      </c>
      <c r="G41" s="90">
        <f>+G19+G20+G23+G24+G25+G26+G33+G34+G35+G36+G37+G38+G39+G40</f>
        <v>0</v>
      </c>
      <c r="H41" s="90">
        <f>+H19+H20+H23+H24+H25+H26+H33+H34+H35+H36+H37+H38+H39+H40</f>
        <v>0</v>
      </c>
      <c r="I41" s="90">
        <f t="shared" si="0"/>
        <v>2913600</v>
      </c>
      <c r="J41" s="113">
        <f>(I41/('Table I'!G11-'Table I'!G9)*100)</f>
        <v>28.232558139534884</v>
      </c>
      <c r="K41" s="90">
        <f>+K19+K20+K23+K24+K25+K26+K33+K34+K35+K36+K37+K38+K39+K40</f>
        <v>2913600</v>
      </c>
      <c r="L41" s="90">
        <f>+L19+L20+L23+L24+L25+L26+L33+L34+L35+L36+L37+L38+L39+L40</f>
        <v>0</v>
      </c>
      <c r="M41" s="90">
        <f t="shared" si="1"/>
        <v>2913600</v>
      </c>
      <c r="N41" s="113">
        <f>(M41)/'Table I'!K11*100</f>
        <v>28.232558139534884</v>
      </c>
      <c r="O41" s="90">
        <f>+O19+O20+O23+O24+O25+O26+O33+O34+O35+O36+O37+O38+O39+O40</f>
        <v>0</v>
      </c>
      <c r="P41" s="113">
        <f>(O41+I41)/(O42+'Table I'!G11-'Table I'!G9)*100</f>
        <v>28.232558139534884</v>
      </c>
      <c r="Q41" s="90">
        <f>+Q19+Q20+Q23+Q24+Q25+Q26+Q33+Q34+Q35+Q36+Q37+Q38+Q39+Q40</f>
        <v>0</v>
      </c>
      <c r="R41" s="113">
        <f>(Q41)/'Table I'!G7*100</f>
        <v>0</v>
      </c>
      <c r="S41" s="90">
        <f>+S19+S20+S23+S24+S25+S26+S33+S34+S35+S36+S37+S38+S39+S40</f>
        <v>100800</v>
      </c>
      <c r="T41" s="113">
        <f>(S41)/'Table I'!G7*100</f>
        <v>3.459637561779242</v>
      </c>
      <c r="U41" s="90">
        <f>+U19+U20+U23+U24+U25+U26+U33+U34+U35+U36+U37+U38+U39+U40</f>
        <v>2913599</v>
      </c>
    </row>
    <row r="42" spans="1:21" s="70" customFormat="1" ht="24.75" thickBot="1">
      <c r="A42" s="101"/>
      <c r="B42" s="102"/>
      <c r="C42" s="102" t="s">
        <v>221</v>
      </c>
      <c r="D42" s="102"/>
      <c r="E42" s="102">
        <f aca="true" t="shared" si="2" ref="E42:U42">E16+E18+E41</f>
        <v>202</v>
      </c>
      <c r="F42" s="102">
        <f t="shared" si="2"/>
        <v>2913600</v>
      </c>
      <c r="G42" s="102">
        <f t="shared" si="2"/>
        <v>0</v>
      </c>
      <c r="H42" s="102">
        <f t="shared" si="2"/>
        <v>0</v>
      </c>
      <c r="I42" s="102">
        <f t="shared" si="2"/>
        <v>2913600</v>
      </c>
      <c r="J42" s="114">
        <f t="shared" si="2"/>
        <v>28.232558139534884</v>
      </c>
      <c r="K42" s="102">
        <f t="shared" si="2"/>
        <v>2913600</v>
      </c>
      <c r="L42" s="102">
        <f t="shared" si="2"/>
        <v>0</v>
      </c>
      <c r="M42" s="102">
        <f t="shared" si="2"/>
        <v>2913600</v>
      </c>
      <c r="N42" s="114">
        <f t="shared" si="2"/>
        <v>28.232558139534884</v>
      </c>
      <c r="O42" s="102">
        <f t="shared" si="2"/>
        <v>0</v>
      </c>
      <c r="P42" s="114">
        <f t="shared" si="2"/>
        <v>28.232558139534884</v>
      </c>
      <c r="Q42" s="102">
        <f t="shared" si="2"/>
        <v>0</v>
      </c>
      <c r="R42" s="114">
        <f t="shared" si="2"/>
        <v>0</v>
      </c>
      <c r="S42" s="102">
        <f t="shared" si="2"/>
        <v>100800</v>
      </c>
      <c r="T42" s="114">
        <f t="shared" si="2"/>
        <v>3.459637561779242</v>
      </c>
      <c r="U42" s="115">
        <f t="shared" si="2"/>
        <v>2913599</v>
      </c>
    </row>
  </sheetData>
  <sheetProtection/>
  <mergeCells count="26">
    <mergeCell ref="T3:T4"/>
    <mergeCell ref="K3:M3"/>
    <mergeCell ref="N3:N4"/>
    <mergeCell ref="O2:O4"/>
    <mergeCell ref="P2:P4"/>
    <mergeCell ref="Q2:R2"/>
    <mergeCell ref="A1:U1"/>
    <mergeCell ref="A2:A4"/>
    <mergeCell ref="C2:C4"/>
    <mergeCell ref="D2:D4"/>
    <mergeCell ref="E2:E4"/>
    <mergeCell ref="F2:F4"/>
    <mergeCell ref="B2:B4"/>
    <mergeCell ref="G2:G4"/>
    <mergeCell ref="H2:H4"/>
    <mergeCell ref="U2:U4"/>
    <mergeCell ref="I2:I4"/>
    <mergeCell ref="J2:J4"/>
    <mergeCell ref="K2:N2"/>
    <mergeCell ref="K5:N5"/>
    <mergeCell ref="Q5:R5"/>
    <mergeCell ref="S5:T5"/>
    <mergeCell ref="S2:T2"/>
    <mergeCell ref="Q3:Q4"/>
    <mergeCell ref="R3:R4"/>
    <mergeCell ref="S3:S4"/>
  </mergeCells>
  <printOptions/>
  <pageMargins left="0.7" right="0.7" top="0.75" bottom="0.75" header="0.3" footer="0.3"/>
  <pageSetup horizontalDpi="600" verticalDpi="600" orientation="portrait" scale="47" r:id="rId1"/>
</worksheet>
</file>

<file path=xl/worksheets/sheet5.xml><?xml version="1.0" encoding="utf-8"?>
<worksheet xmlns="http://schemas.openxmlformats.org/spreadsheetml/2006/main" xmlns:r="http://schemas.openxmlformats.org/officeDocument/2006/relationships">
  <dimension ref="A1:T8"/>
  <sheetViews>
    <sheetView view="pageBreakPreview" zoomScale="60" zoomScalePageLayoutView="0" workbookViewId="0" topLeftCell="A1">
      <selection activeCell="S3" sqref="S3:S4"/>
    </sheetView>
  </sheetViews>
  <sheetFormatPr defaultColWidth="9.33203125" defaultRowHeight="12.75"/>
  <cols>
    <col min="1" max="1" width="5.33203125" style="0" customWidth="1"/>
    <col min="2" max="2" width="25.83203125" style="0" customWidth="1"/>
    <col min="3" max="3" width="6.83203125" style="0" customWidth="1"/>
    <col min="4" max="4" width="5.5" style="0" customWidth="1"/>
    <col min="5" max="5" width="5.83203125" style="0" customWidth="1"/>
    <col min="6" max="7" width="7.33203125" style="0" customWidth="1"/>
    <col min="8" max="8" width="7.66015625" style="0" customWidth="1"/>
    <col min="9" max="9" width="8.83203125" style="0" customWidth="1"/>
    <col min="10" max="10" width="6.33203125" style="0" customWidth="1"/>
    <col min="11" max="11" width="5.5" style="0" customWidth="1"/>
    <col min="12" max="12" width="5.66015625" style="0" customWidth="1"/>
    <col min="13" max="13" width="6.83203125" style="27" customWidth="1"/>
    <col min="14" max="14" width="10.83203125" style="0" customWidth="1"/>
    <col min="15" max="15" width="11.66015625" style="0" customWidth="1"/>
    <col min="16" max="16" width="6.16015625" style="0" customWidth="1"/>
    <col min="17" max="17" width="8.16015625" style="27" customWidth="1"/>
    <col min="18" max="18" width="6.16015625" style="0" customWidth="1"/>
    <col min="19" max="19" width="7.83203125" style="27" customWidth="1"/>
    <col min="20" max="20" width="7.33203125" style="0" customWidth="1"/>
  </cols>
  <sheetData>
    <row r="1" spans="1:20" ht="15">
      <c r="A1" s="170" t="s">
        <v>94</v>
      </c>
      <c r="B1" s="170"/>
      <c r="C1" s="170"/>
      <c r="D1" s="170"/>
      <c r="E1" s="170"/>
      <c r="F1" s="170"/>
      <c r="G1" s="170"/>
      <c r="H1" s="170"/>
      <c r="I1" s="170"/>
      <c r="J1" s="170"/>
      <c r="K1" s="170"/>
      <c r="L1" s="170"/>
      <c r="M1" s="170"/>
      <c r="N1" s="170"/>
      <c r="O1" s="170"/>
      <c r="P1" s="170"/>
      <c r="Q1" s="170"/>
      <c r="R1" s="170"/>
      <c r="S1" s="170"/>
      <c r="T1" s="170"/>
    </row>
    <row r="2" spans="1:20" ht="48.75" customHeight="1">
      <c r="A2" s="221"/>
      <c r="B2" s="157" t="s">
        <v>90</v>
      </c>
      <c r="C2" s="157" t="s">
        <v>78</v>
      </c>
      <c r="D2" s="157" t="s">
        <v>100</v>
      </c>
      <c r="E2" s="157" t="s">
        <v>63</v>
      </c>
      <c r="F2" s="157" t="s">
        <v>79</v>
      </c>
      <c r="G2" s="157" t="s">
        <v>80</v>
      </c>
      <c r="H2" s="157" t="s">
        <v>98</v>
      </c>
      <c r="I2" s="157" t="s">
        <v>82</v>
      </c>
      <c r="J2" s="160" t="s">
        <v>59</v>
      </c>
      <c r="K2" s="217"/>
      <c r="L2" s="217"/>
      <c r="M2" s="218"/>
      <c r="N2" s="157" t="s">
        <v>58</v>
      </c>
      <c r="O2" s="157" t="s">
        <v>101</v>
      </c>
      <c r="P2" s="160" t="s">
        <v>57</v>
      </c>
      <c r="Q2" s="166"/>
      <c r="R2" s="160" t="s">
        <v>56</v>
      </c>
      <c r="S2" s="166"/>
      <c r="T2" s="157" t="s">
        <v>99</v>
      </c>
    </row>
    <row r="3" spans="1:20" ht="27" customHeight="1">
      <c r="A3" s="222"/>
      <c r="B3" s="215"/>
      <c r="C3" s="163"/>
      <c r="D3" s="163"/>
      <c r="E3" s="163"/>
      <c r="F3" s="163"/>
      <c r="G3" s="163"/>
      <c r="H3" s="215"/>
      <c r="I3" s="215"/>
      <c r="J3" s="160" t="s">
        <v>26</v>
      </c>
      <c r="K3" s="165"/>
      <c r="L3" s="166"/>
      <c r="M3" s="219" t="s">
        <v>73</v>
      </c>
      <c r="N3" s="163"/>
      <c r="O3" s="215"/>
      <c r="P3" s="157" t="s">
        <v>95</v>
      </c>
      <c r="Q3" s="224" t="s">
        <v>96</v>
      </c>
      <c r="R3" s="157" t="s">
        <v>102</v>
      </c>
      <c r="S3" s="224" t="s">
        <v>97</v>
      </c>
      <c r="T3" s="215"/>
    </row>
    <row r="4" spans="1:20" ht="92.25" customHeight="1">
      <c r="A4" s="223"/>
      <c r="B4" s="216"/>
      <c r="C4" s="164"/>
      <c r="D4" s="164"/>
      <c r="E4" s="164"/>
      <c r="F4" s="164"/>
      <c r="G4" s="164"/>
      <c r="H4" s="216"/>
      <c r="I4" s="216"/>
      <c r="J4" s="11" t="s">
        <v>74</v>
      </c>
      <c r="K4" s="11" t="s">
        <v>75</v>
      </c>
      <c r="L4" s="11" t="s">
        <v>38</v>
      </c>
      <c r="M4" s="220"/>
      <c r="N4" s="164"/>
      <c r="O4" s="216"/>
      <c r="P4" s="164"/>
      <c r="Q4" s="225"/>
      <c r="R4" s="216"/>
      <c r="S4" s="225"/>
      <c r="T4" s="216"/>
    </row>
    <row r="5" spans="1:20" ht="45" customHeight="1">
      <c r="A5" s="45"/>
      <c r="B5" s="44" t="s">
        <v>40</v>
      </c>
      <c r="C5" s="43" t="s">
        <v>41</v>
      </c>
      <c r="D5" s="44" t="s">
        <v>42</v>
      </c>
      <c r="E5" s="43" t="s">
        <v>43</v>
      </c>
      <c r="F5" s="44" t="s">
        <v>44</v>
      </c>
      <c r="G5" s="44" t="s">
        <v>45</v>
      </c>
      <c r="H5" s="43" t="s">
        <v>87</v>
      </c>
      <c r="I5" s="43" t="s">
        <v>47</v>
      </c>
      <c r="J5" s="167" t="s">
        <v>48</v>
      </c>
      <c r="K5" s="171"/>
      <c r="L5" s="171"/>
      <c r="M5" s="168"/>
      <c r="N5" s="44" t="s">
        <v>49</v>
      </c>
      <c r="O5" s="43" t="s">
        <v>51</v>
      </c>
      <c r="P5" s="167" t="s">
        <v>52</v>
      </c>
      <c r="Q5" s="168"/>
      <c r="R5" s="167" t="s">
        <v>53</v>
      </c>
      <c r="S5" s="168"/>
      <c r="T5" s="43" t="s">
        <v>54</v>
      </c>
    </row>
    <row r="6" spans="1:20" s="55" customFormat="1" ht="15.75" customHeight="1">
      <c r="A6" s="121" t="s">
        <v>222</v>
      </c>
      <c r="B6" s="116" t="s">
        <v>223</v>
      </c>
      <c r="C6" s="116"/>
      <c r="D6" s="116">
        <v>0</v>
      </c>
      <c r="E6" s="116">
        <v>0</v>
      </c>
      <c r="F6" s="116">
        <v>0</v>
      </c>
      <c r="G6" s="116">
        <v>0</v>
      </c>
      <c r="H6" s="116">
        <f>E6+F6+G6</f>
        <v>0</v>
      </c>
      <c r="I6" s="116">
        <f>(H6/('Table I'!G11-'Table I'!G9)*100)</f>
        <v>0</v>
      </c>
      <c r="J6" s="116">
        <v>0</v>
      </c>
      <c r="K6" s="116">
        <v>0</v>
      </c>
      <c r="L6" s="116">
        <f>J6+K6</f>
        <v>0</v>
      </c>
      <c r="M6" s="117">
        <f>(L6)/'Table I'!K11*100</f>
        <v>0</v>
      </c>
      <c r="N6" s="116">
        <v>0</v>
      </c>
      <c r="O6" s="116">
        <f>(N6+H6)/(N8+'Table I'!G11-'Table I'!G9)*100</f>
        <v>0</v>
      </c>
      <c r="P6" s="118">
        <v>0</v>
      </c>
      <c r="Q6" s="119">
        <f>(P6)/'Table I'!G11*100</f>
        <v>0</v>
      </c>
      <c r="R6" s="118">
        <v>0</v>
      </c>
      <c r="S6" s="119">
        <f>(R6)/'Table I'!G11*100</f>
        <v>0</v>
      </c>
      <c r="T6" s="120">
        <v>0</v>
      </c>
    </row>
    <row r="7" spans="1:20" s="55" customFormat="1" ht="51.75" thickBot="1">
      <c r="A7" s="122" t="s">
        <v>224</v>
      </c>
      <c r="B7" s="123" t="s">
        <v>225</v>
      </c>
      <c r="C7" s="123"/>
      <c r="D7" s="123">
        <v>0</v>
      </c>
      <c r="E7" s="123">
        <v>0</v>
      </c>
      <c r="F7" s="123">
        <v>0</v>
      </c>
      <c r="G7" s="123">
        <v>0</v>
      </c>
      <c r="H7" s="123">
        <f>E7+F7+G7</f>
        <v>0</v>
      </c>
      <c r="I7" s="123">
        <f>(H7/('Table I'!G11-'Table I'!G9)*100)</f>
        <v>0</v>
      </c>
      <c r="J7" s="123">
        <v>0</v>
      </c>
      <c r="K7" s="123">
        <v>0</v>
      </c>
      <c r="L7" s="123">
        <f>J7+K7</f>
        <v>0</v>
      </c>
      <c r="M7" s="124">
        <f>(L7)/'Table I'!K11*100</f>
        <v>0</v>
      </c>
      <c r="N7" s="123">
        <v>0</v>
      </c>
      <c r="O7" s="123">
        <f>(N7+H7)/(N8+'Table I'!G11-'Table I'!G9)*100</f>
        <v>0</v>
      </c>
      <c r="P7" s="123">
        <v>0</v>
      </c>
      <c r="Q7" s="124">
        <f>(P7)/'Table I'!G11*100</f>
        <v>0</v>
      </c>
      <c r="R7" s="123">
        <v>0</v>
      </c>
      <c r="S7" s="124">
        <f>(R7)/'Table I'!G11*100</f>
        <v>0</v>
      </c>
      <c r="T7" s="123">
        <v>0</v>
      </c>
    </row>
    <row r="8" spans="1:20" ht="39" thickBot="1">
      <c r="A8" s="125"/>
      <c r="B8" s="126" t="s">
        <v>226</v>
      </c>
      <c r="C8" s="126"/>
      <c r="D8" s="126">
        <v>0</v>
      </c>
      <c r="E8" s="126">
        <f aca="true" t="shared" si="0" ref="E8:T8">E6+E7</f>
        <v>0</v>
      </c>
      <c r="F8" s="126">
        <f t="shared" si="0"/>
        <v>0</v>
      </c>
      <c r="G8" s="126">
        <f t="shared" si="0"/>
        <v>0</v>
      </c>
      <c r="H8" s="126">
        <f t="shared" si="0"/>
        <v>0</v>
      </c>
      <c r="I8" s="126">
        <f t="shared" si="0"/>
        <v>0</v>
      </c>
      <c r="J8" s="126">
        <f t="shared" si="0"/>
        <v>0</v>
      </c>
      <c r="K8" s="126">
        <f t="shared" si="0"/>
        <v>0</v>
      </c>
      <c r="L8" s="126">
        <f t="shared" si="0"/>
        <v>0</v>
      </c>
      <c r="M8" s="127">
        <f t="shared" si="0"/>
        <v>0</v>
      </c>
      <c r="N8" s="126">
        <f t="shared" si="0"/>
        <v>0</v>
      </c>
      <c r="O8" s="126">
        <f t="shared" si="0"/>
        <v>0</v>
      </c>
      <c r="P8" s="126">
        <f t="shared" si="0"/>
        <v>0</v>
      </c>
      <c r="Q8" s="127">
        <f t="shared" si="0"/>
        <v>0</v>
      </c>
      <c r="R8" s="126">
        <f t="shared" si="0"/>
        <v>0</v>
      </c>
      <c r="S8" s="127">
        <f t="shared" si="0"/>
        <v>0</v>
      </c>
      <c r="T8" s="128">
        <f t="shared" si="0"/>
        <v>0</v>
      </c>
    </row>
  </sheetData>
  <sheetProtection/>
  <mergeCells count="25">
    <mergeCell ref="N2:N4"/>
    <mergeCell ref="O2:O4"/>
    <mergeCell ref="P2:Q2"/>
    <mergeCell ref="R2:S2"/>
    <mergeCell ref="T2:T4"/>
    <mergeCell ref="P3:P4"/>
    <mergeCell ref="Q3:Q4"/>
    <mergeCell ref="R3:R4"/>
    <mergeCell ref="S3:S4"/>
    <mergeCell ref="A1:T1"/>
    <mergeCell ref="J5:M5"/>
    <mergeCell ref="P5:Q5"/>
    <mergeCell ref="R5:S5"/>
    <mergeCell ref="A2:A4"/>
    <mergeCell ref="B2:B4"/>
    <mergeCell ref="C2:C4"/>
    <mergeCell ref="D2:D4"/>
    <mergeCell ref="E2:E4"/>
    <mergeCell ref="F2:F4"/>
    <mergeCell ref="G2:G4"/>
    <mergeCell ref="H2:H4"/>
    <mergeCell ref="I2:I4"/>
    <mergeCell ref="J2:M2"/>
    <mergeCell ref="J3:L3"/>
    <mergeCell ref="M3:M4"/>
  </mergeCells>
  <printOptions/>
  <pageMargins left="0.7" right="0.7" top="0.75" bottom="0.75" header="0.3" footer="0.3"/>
  <pageSetup horizontalDpi="600" verticalDpi="600" orientation="portrait" scale="62" r:id="rId1"/>
</worksheet>
</file>

<file path=xl/worksheets/sheet6.xml><?xml version="1.0" encoding="utf-8"?>
<worksheet xmlns="http://schemas.openxmlformats.org/spreadsheetml/2006/main" xmlns:r="http://schemas.openxmlformats.org/officeDocument/2006/relationships">
  <dimension ref="A1:K18"/>
  <sheetViews>
    <sheetView view="pageBreakPreview" zoomScale="60" zoomScalePageLayoutView="0" workbookViewId="0" topLeftCell="A1">
      <selection activeCell="F34" sqref="F34"/>
    </sheetView>
  </sheetViews>
  <sheetFormatPr defaultColWidth="9.33203125" defaultRowHeight="12.75"/>
  <cols>
    <col min="1" max="1" width="4.5" style="0" customWidth="1"/>
    <col min="2" max="2" width="9.33203125" style="0" customWidth="1"/>
    <col min="3" max="3" width="12.33203125" style="0" customWidth="1"/>
    <col min="4" max="4" width="11" style="0" customWidth="1"/>
    <col min="5" max="5" width="7.66015625" style="0" customWidth="1"/>
    <col min="6" max="6" width="13.83203125" style="0" customWidth="1"/>
    <col min="7" max="7" width="10.83203125" style="0" customWidth="1"/>
    <col min="8" max="8" width="19" style="0" customWidth="1"/>
    <col min="11" max="11" width="14.16015625" style="0" customWidth="1"/>
    <col min="12" max="12" width="2.16015625" style="0" customWidth="1"/>
    <col min="13" max="13" width="4.16015625" style="0" customWidth="1"/>
  </cols>
  <sheetData>
    <row r="1" spans="1:11" ht="16.5" thickBot="1">
      <c r="A1" s="230" t="s">
        <v>104</v>
      </c>
      <c r="B1" s="230"/>
      <c r="C1" s="230"/>
      <c r="D1" s="230"/>
      <c r="E1" s="230"/>
      <c r="F1" s="230"/>
      <c r="G1" s="230"/>
      <c r="H1" s="230"/>
      <c r="I1" s="230"/>
      <c r="J1" s="230"/>
      <c r="K1" s="230"/>
    </row>
    <row r="2" spans="1:11" ht="51" customHeight="1" thickTop="1">
      <c r="A2" s="231" t="s">
        <v>105</v>
      </c>
      <c r="B2" s="233" t="s">
        <v>106</v>
      </c>
      <c r="C2" s="233"/>
      <c r="D2" s="233"/>
      <c r="E2" s="233" t="s">
        <v>107</v>
      </c>
      <c r="F2" s="233"/>
      <c r="G2" s="233"/>
      <c r="H2" s="234" t="s">
        <v>108</v>
      </c>
      <c r="I2" s="234"/>
      <c r="J2" s="234"/>
      <c r="K2" s="30" t="s">
        <v>109</v>
      </c>
    </row>
    <row r="3" spans="1:11" ht="12.75">
      <c r="A3" s="232"/>
      <c r="B3" s="226" t="s">
        <v>110</v>
      </c>
      <c r="C3" s="226"/>
      <c r="D3" s="226"/>
      <c r="E3" s="226" t="s">
        <v>111</v>
      </c>
      <c r="F3" s="226"/>
      <c r="G3" s="226"/>
      <c r="H3" s="226" t="s">
        <v>112</v>
      </c>
      <c r="I3" s="226"/>
      <c r="J3" s="226"/>
      <c r="K3" s="31" t="s">
        <v>113</v>
      </c>
    </row>
    <row r="4" spans="1:11" ht="60" customHeight="1">
      <c r="A4" s="232"/>
      <c r="B4" s="32" t="s">
        <v>114</v>
      </c>
      <c r="C4" s="33" t="s">
        <v>115</v>
      </c>
      <c r="D4" s="32" t="s">
        <v>116</v>
      </c>
      <c r="E4" s="32" t="s">
        <v>114</v>
      </c>
      <c r="F4" s="33" t="s">
        <v>115</v>
      </c>
      <c r="G4" s="32" t="s">
        <v>116</v>
      </c>
      <c r="H4" s="227" t="s">
        <v>117</v>
      </c>
      <c r="I4" s="227"/>
      <c r="J4" s="227"/>
      <c r="K4" s="34"/>
    </row>
    <row r="5" spans="1:11" ht="12.75">
      <c r="A5" s="35"/>
      <c r="B5" s="36"/>
      <c r="C5" s="36"/>
      <c r="D5" s="36"/>
      <c r="E5" s="36"/>
      <c r="F5" s="36"/>
      <c r="G5" s="36"/>
      <c r="H5" s="37" t="s">
        <v>118</v>
      </c>
      <c r="I5" s="36"/>
      <c r="J5" s="36" t="s">
        <v>119</v>
      </c>
      <c r="K5" s="34"/>
    </row>
    <row r="6" spans="1:11" ht="12.75">
      <c r="A6" s="35"/>
      <c r="B6" s="36"/>
      <c r="C6" s="36"/>
      <c r="D6" s="36"/>
      <c r="E6" s="36"/>
      <c r="F6" s="36"/>
      <c r="G6" s="36"/>
      <c r="H6" s="37" t="s">
        <v>120</v>
      </c>
      <c r="I6" s="36"/>
      <c r="J6" s="36" t="s">
        <v>119</v>
      </c>
      <c r="K6" s="34"/>
    </row>
    <row r="7" spans="1:11" ht="62.25" customHeight="1">
      <c r="A7" s="35"/>
      <c r="B7" s="36"/>
      <c r="C7" s="36"/>
      <c r="D7" s="36"/>
      <c r="E7" s="36"/>
      <c r="F7" s="36"/>
      <c r="G7" s="36"/>
      <c r="H7" s="38" t="s">
        <v>121</v>
      </c>
      <c r="I7" s="36"/>
      <c r="J7" s="36" t="s">
        <v>119</v>
      </c>
      <c r="K7" s="34"/>
    </row>
    <row r="8" spans="1:11" ht="12.75">
      <c r="A8" s="35"/>
      <c r="B8" s="36"/>
      <c r="C8" s="36"/>
      <c r="D8" s="36"/>
      <c r="E8" s="36"/>
      <c r="F8" s="36"/>
      <c r="G8" s="36"/>
      <c r="H8" s="37" t="s">
        <v>122</v>
      </c>
      <c r="I8" s="36"/>
      <c r="J8" s="36"/>
      <c r="K8" s="34"/>
    </row>
    <row r="9" spans="1:11" ht="38.25">
      <c r="A9" s="35"/>
      <c r="B9" s="36"/>
      <c r="C9" s="36"/>
      <c r="D9" s="36"/>
      <c r="E9" s="36"/>
      <c r="F9" s="36"/>
      <c r="G9" s="36"/>
      <c r="H9" s="38" t="s">
        <v>123</v>
      </c>
      <c r="I9" s="36"/>
      <c r="J9" s="36"/>
      <c r="K9" s="34"/>
    </row>
    <row r="10" spans="1:11" ht="12.75">
      <c r="A10" s="35"/>
      <c r="B10" s="36"/>
      <c r="C10" s="36"/>
      <c r="D10" s="36"/>
      <c r="E10" s="36"/>
      <c r="F10" s="36"/>
      <c r="G10" s="36"/>
      <c r="H10" s="36"/>
      <c r="I10" s="36"/>
      <c r="J10" s="36"/>
      <c r="K10" s="34"/>
    </row>
    <row r="11" spans="1:11" ht="12.75">
      <c r="A11" s="35"/>
      <c r="B11" s="36"/>
      <c r="C11" s="36"/>
      <c r="D11" s="36"/>
      <c r="E11" s="36"/>
      <c r="F11" s="36"/>
      <c r="G11" s="36"/>
      <c r="H11" s="36"/>
      <c r="I11" s="36"/>
      <c r="J11" s="36"/>
      <c r="K11" s="34"/>
    </row>
    <row r="12" spans="1:11" ht="12.75">
      <c r="A12" s="35"/>
      <c r="B12" s="36"/>
      <c r="C12" s="36"/>
      <c r="D12" s="36"/>
      <c r="E12" s="36"/>
      <c r="F12" s="36"/>
      <c r="G12" s="36"/>
      <c r="H12" s="36"/>
      <c r="I12" s="36"/>
      <c r="J12" s="36"/>
      <c r="K12" s="34"/>
    </row>
    <row r="13" spans="1:11" ht="12.75">
      <c r="A13" s="35"/>
      <c r="B13" s="36"/>
      <c r="C13" s="36"/>
      <c r="D13" s="36"/>
      <c r="E13" s="36"/>
      <c r="F13" s="36"/>
      <c r="G13" s="36"/>
      <c r="H13" s="36"/>
      <c r="I13" s="36"/>
      <c r="J13" s="36"/>
      <c r="K13" s="34"/>
    </row>
    <row r="14" spans="1:11" ht="12.75">
      <c r="A14" s="35"/>
      <c r="B14" s="36"/>
      <c r="C14" s="36"/>
      <c r="D14" s="36"/>
      <c r="E14" s="36"/>
      <c r="F14" s="36"/>
      <c r="G14" s="36"/>
      <c r="H14" s="36"/>
      <c r="I14" s="36"/>
      <c r="J14" s="36"/>
      <c r="K14" s="34"/>
    </row>
    <row r="15" spans="1:11" ht="12.75">
      <c r="A15" s="35"/>
      <c r="B15" s="36"/>
      <c r="C15" s="36"/>
      <c r="D15" s="36"/>
      <c r="E15" s="36"/>
      <c r="F15" s="36"/>
      <c r="G15" s="36"/>
      <c r="H15" s="36"/>
      <c r="I15" s="36"/>
      <c r="J15" s="36"/>
      <c r="K15" s="34"/>
    </row>
    <row r="16" spans="1:11" ht="13.5" thickBot="1">
      <c r="A16" s="39"/>
      <c r="B16" s="40"/>
      <c r="C16" s="40"/>
      <c r="D16" s="40"/>
      <c r="E16" s="40"/>
      <c r="F16" s="40"/>
      <c r="G16" s="40"/>
      <c r="H16" s="40"/>
      <c r="I16" s="40"/>
      <c r="J16" s="40"/>
      <c r="K16" s="41"/>
    </row>
    <row r="17" spans="1:11" ht="30.75" customHeight="1" thickTop="1">
      <c r="A17" s="228" t="s">
        <v>124</v>
      </c>
      <c r="B17" s="228"/>
      <c r="C17" s="228"/>
      <c r="D17" s="228"/>
      <c r="E17" s="228"/>
      <c r="F17" s="228"/>
      <c r="G17" s="228"/>
      <c r="H17" s="228"/>
      <c r="I17" s="228"/>
      <c r="J17" s="228"/>
      <c r="K17" s="228"/>
    </row>
    <row r="18" spans="1:11" ht="15">
      <c r="A18" s="229" t="s">
        <v>125</v>
      </c>
      <c r="B18" s="229"/>
      <c r="C18" s="229"/>
      <c r="D18" s="229"/>
      <c r="E18" s="229"/>
      <c r="F18" s="229"/>
      <c r="G18" s="229"/>
      <c r="H18" s="229"/>
      <c r="I18" s="229"/>
      <c r="J18" s="229"/>
      <c r="K18" s="229"/>
    </row>
  </sheetData>
  <sheetProtection/>
  <mergeCells count="11">
    <mergeCell ref="B3:D3"/>
    <mergeCell ref="E3:G3"/>
    <mergeCell ref="H3:J3"/>
    <mergeCell ref="H4:J4"/>
    <mergeCell ref="A17:K17"/>
    <mergeCell ref="A18:K18"/>
    <mergeCell ref="A1:K1"/>
    <mergeCell ref="A2:A4"/>
    <mergeCell ref="B2:D2"/>
    <mergeCell ref="E2:G2"/>
    <mergeCell ref="H2:J2"/>
  </mergeCells>
  <printOptions/>
  <pageMargins left="0.7" right="0.7" top="0.75" bottom="0.75" header="0.3" footer="0.3"/>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16"/>
  <sheetViews>
    <sheetView view="pageBreakPreview" zoomScale="60" zoomScalePageLayoutView="0" workbookViewId="0" topLeftCell="A1">
      <selection activeCell="H23" sqref="H23"/>
    </sheetView>
  </sheetViews>
  <sheetFormatPr defaultColWidth="9.33203125" defaultRowHeight="12.75"/>
  <cols>
    <col min="1" max="1" width="6.66015625" style="0" bestFit="1" customWidth="1"/>
    <col min="2" max="2" width="15.16015625" style="0" customWidth="1"/>
    <col min="3" max="3" width="50" style="0" customWidth="1"/>
    <col min="4" max="4" width="11.5" style="0" bestFit="1" customWidth="1"/>
    <col min="5" max="5" width="6.83203125" style="0" customWidth="1"/>
    <col min="6" max="6" width="9.66015625" style="0" customWidth="1"/>
    <col min="7" max="7" width="9.33203125" style="0" bestFit="1" customWidth="1"/>
    <col min="8" max="8" width="14.83203125" style="0" bestFit="1" customWidth="1"/>
    <col min="9" max="9" width="6" style="0" customWidth="1"/>
    <col min="10" max="10" width="6.16015625" style="0" bestFit="1" customWidth="1"/>
    <col min="11" max="11" width="37.33203125" style="0" customWidth="1"/>
  </cols>
  <sheetData>
    <row r="1" spans="1:11" s="55" customFormat="1" ht="12.75">
      <c r="A1" s="135" t="s">
        <v>190</v>
      </c>
      <c r="B1" s="129" t="s">
        <v>191</v>
      </c>
      <c r="C1" s="129"/>
      <c r="D1" s="129"/>
      <c r="E1" s="129"/>
      <c r="F1" s="129"/>
      <c r="G1" s="129"/>
      <c r="H1" s="129"/>
      <c r="I1" s="129"/>
      <c r="J1" s="129"/>
      <c r="K1" s="129"/>
    </row>
    <row r="2" spans="1:11" s="55" customFormat="1" ht="25.5" customHeight="1">
      <c r="A2" s="135" t="s">
        <v>227</v>
      </c>
      <c r="B2" s="129" t="s">
        <v>228</v>
      </c>
      <c r="C2" s="129" t="s">
        <v>229</v>
      </c>
      <c r="D2" s="142" t="s">
        <v>230</v>
      </c>
      <c r="E2" s="142" t="s">
        <v>231</v>
      </c>
      <c r="F2" s="142" t="s">
        <v>232</v>
      </c>
      <c r="G2" s="142" t="s">
        <v>233</v>
      </c>
      <c r="H2" s="142" t="s">
        <v>234</v>
      </c>
      <c r="I2" s="142" t="s">
        <v>235</v>
      </c>
      <c r="J2" s="142" t="s">
        <v>236</v>
      </c>
      <c r="K2" s="142" t="s">
        <v>66</v>
      </c>
    </row>
    <row r="3" spans="1:11" ht="12.75">
      <c r="A3" s="136">
        <v>1</v>
      </c>
      <c r="B3" s="131" t="s">
        <v>193</v>
      </c>
      <c r="C3" s="132" t="s">
        <v>192</v>
      </c>
      <c r="D3" s="130">
        <v>391200</v>
      </c>
      <c r="E3" s="130">
        <v>0</v>
      </c>
      <c r="F3" s="130">
        <v>391200</v>
      </c>
      <c r="G3" s="133">
        <v>3.7907</v>
      </c>
      <c r="H3" s="134">
        <v>3912000</v>
      </c>
      <c r="I3" s="130">
        <v>0</v>
      </c>
      <c r="J3" s="132" t="s">
        <v>237</v>
      </c>
      <c r="K3" s="132" t="s">
        <v>238</v>
      </c>
    </row>
    <row r="4" spans="1:11" ht="12.75">
      <c r="A4" s="136">
        <v>2</v>
      </c>
      <c r="B4" s="131" t="s">
        <v>195</v>
      </c>
      <c r="C4" s="132" t="s">
        <v>194</v>
      </c>
      <c r="D4" s="130">
        <v>386400</v>
      </c>
      <c r="E4" s="130">
        <v>0</v>
      </c>
      <c r="F4" s="130">
        <v>386400</v>
      </c>
      <c r="G4" s="133">
        <v>3.7442</v>
      </c>
      <c r="H4" s="134">
        <v>3864000</v>
      </c>
      <c r="I4" s="130">
        <v>0</v>
      </c>
      <c r="J4" s="132" t="s">
        <v>237</v>
      </c>
      <c r="K4" s="132" t="s">
        <v>238</v>
      </c>
    </row>
    <row r="5" spans="1:11" ht="12.75">
      <c r="A5" s="136">
        <v>3</v>
      </c>
      <c r="B5" s="131" t="s">
        <v>197</v>
      </c>
      <c r="C5" s="132" t="s">
        <v>196</v>
      </c>
      <c r="D5" s="130">
        <v>201600</v>
      </c>
      <c r="E5" s="130">
        <v>0</v>
      </c>
      <c r="F5" s="130">
        <v>201600</v>
      </c>
      <c r="G5" s="133">
        <v>1.9535</v>
      </c>
      <c r="H5" s="134">
        <v>2016000</v>
      </c>
      <c r="I5" s="130">
        <v>0</v>
      </c>
      <c r="J5" s="132" t="s">
        <v>237</v>
      </c>
      <c r="K5" s="132" t="s">
        <v>238</v>
      </c>
    </row>
    <row r="6" spans="1:11" ht="12.75">
      <c r="A6" s="136">
        <v>4</v>
      </c>
      <c r="B6" s="131" t="s">
        <v>199</v>
      </c>
      <c r="C6" s="132" t="s">
        <v>198</v>
      </c>
      <c r="D6" s="130">
        <v>187200</v>
      </c>
      <c r="E6" s="130">
        <v>0</v>
      </c>
      <c r="F6" s="130">
        <v>187200</v>
      </c>
      <c r="G6" s="133">
        <v>1.814</v>
      </c>
      <c r="H6" s="134">
        <v>1872000</v>
      </c>
      <c r="I6" s="130">
        <v>0</v>
      </c>
      <c r="J6" s="132" t="s">
        <v>237</v>
      </c>
      <c r="K6" s="132" t="s">
        <v>238</v>
      </c>
    </row>
    <row r="7" spans="1:11" ht="12.75">
      <c r="A7" s="136">
        <v>5</v>
      </c>
      <c r="B7" s="131" t="s">
        <v>201</v>
      </c>
      <c r="C7" s="132" t="s">
        <v>200</v>
      </c>
      <c r="D7" s="130">
        <v>144000</v>
      </c>
      <c r="E7" s="130">
        <v>0</v>
      </c>
      <c r="F7" s="130">
        <v>144000</v>
      </c>
      <c r="G7" s="133">
        <v>1.3953</v>
      </c>
      <c r="H7" s="134">
        <v>1440000</v>
      </c>
      <c r="I7" s="130">
        <v>0</v>
      </c>
      <c r="J7" s="132" t="s">
        <v>237</v>
      </c>
      <c r="K7" s="132" t="s">
        <v>238</v>
      </c>
    </row>
    <row r="8" spans="1:11" ht="12.75">
      <c r="A8" s="136">
        <v>6</v>
      </c>
      <c r="B8" s="131" t="s">
        <v>203</v>
      </c>
      <c r="C8" s="132" t="s">
        <v>202</v>
      </c>
      <c r="D8" s="130">
        <v>108000</v>
      </c>
      <c r="E8" s="130">
        <v>0</v>
      </c>
      <c r="F8" s="130">
        <v>108000</v>
      </c>
      <c r="G8" s="133">
        <v>1.0465</v>
      </c>
      <c r="H8" s="134">
        <v>1080000</v>
      </c>
      <c r="I8" s="130">
        <v>0</v>
      </c>
      <c r="J8" s="132" t="s">
        <v>237</v>
      </c>
      <c r="K8" s="132" t="s">
        <v>238</v>
      </c>
    </row>
    <row r="9" spans="1:11" ht="25.5">
      <c r="A9" s="136">
        <v>7</v>
      </c>
      <c r="B9" s="131" t="s">
        <v>239</v>
      </c>
      <c r="C9" s="132" t="s">
        <v>240</v>
      </c>
      <c r="D9" s="130">
        <v>21600</v>
      </c>
      <c r="E9" s="130">
        <v>0</v>
      </c>
      <c r="F9" s="130">
        <v>21600</v>
      </c>
      <c r="G9" s="133">
        <v>0.2093</v>
      </c>
      <c r="H9" s="134">
        <v>216000</v>
      </c>
      <c r="I9" s="130">
        <v>0</v>
      </c>
      <c r="J9" s="132" t="s">
        <v>237</v>
      </c>
      <c r="K9" s="143" t="s">
        <v>315</v>
      </c>
    </row>
    <row r="10" spans="1:11" ht="25.5">
      <c r="A10" s="136">
        <v>8</v>
      </c>
      <c r="B10" s="131" t="s">
        <v>241</v>
      </c>
      <c r="C10" s="132" t="s">
        <v>242</v>
      </c>
      <c r="D10" s="130">
        <v>9600</v>
      </c>
      <c r="E10" s="130">
        <v>0</v>
      </c>
      <c r="F10" s="130">
        <v>9600</v>
      </c>
      <c r="G10" s="133">
        <v>0.093</v>
      </c>
      <c r="H10" s="134">
        <v>96000</v>
      </c>
      <c r="I10" s="130">
        <v>0</v>
      </c>
      <c r="J10" s="132" t="s">
        <v>237</v>
      </c>
      <c r="K10" s="143" t="s">
        <v>316</v>
      </c>
    </row>
    <row r="11" spans="1:11" ht="12.75">
      <c r="A11" s="136">
        <v>9</v>
      </c>
      <c r="B11" s="131" t="s">
        <v>243</v>
      </c>
      <c r="C11" s="132" t="s">
        <v>244</v>
      </c>
      <c r="D11" s="130">
        <v>8000</v>
      </c>
      <c r="E11" s="130">
        <v>0</v>
      </c>
      <c r="F11" s="130">
        <v>8000</v>
      </c>
      <c r="G11" s="133">
        <v>0.0775</v>
      </c>
      <c r="H11" s="134">
        <v>80000</v>
      </c>
      <c r="I11" s="130">
        <v>0</v>
      </c>
      <c r="J11" s="132" t="s">
        <v>237</v>
      </c>
      <c r="K11" s="132" t="s">
        <v>238</v>
      </c>
    </row>
    <row r="12" spans="1:11" ht="12.75">
      <c r="A12" s="136">
        <v>10</v>
      </c>
      <c r="B12" s="131" t="s">
        <v>245</v>
      </c>
      <c r="C12" s="132" t="s">
        <v>246</v>
      </c>
      <c r="D12" s="130">
        <v>2400</v>
      </c>
      <c r="E12" s="130">
        <v>0</v>
      </c>
      <c r="F12" s="130">
        <v>2400</v>
      </c>
      <c r="G12" s="133">
        <v>0.0233</v>
      </c>
      <c r="H12" s="134">
        <v>24000</v>
      </c>
      <c r="I12" s="130">
        <v>0</v>
      </c>
      <c r="J12" s="132" t="s">
        <v>237</v>
      </c>
      <c r="K12" s="132" t="s">
        <v>238</v>
      </c>
    </row>
    <row r="13" spans="1:11" ht="12.75">
      <c r="A13" s="136">
        <v>11</v>
      </c>
      <c r="B13" s="131" t="s">
        <v>247</v>
      </c>
      <c r="C13" s="132" t="s">
        <v>248</v>
      </c>
      <c r="D13" s="130">
        <v>2400</v>
      </c>
      <c r="E13" s="130">
        <v>0</v>
      </c>
      <c r="F13" s="130">
        <v>2400</v>
      </c>
      <c r="G13" s="133">
        <v>0.0233</v>
      </c>
      <c r="H13" s="134">
        <v>24000</v>
      </c>
      <c r="I13" s="130">
        <v>0</v>
      </c>
      <c r="J13" s="132" t="s">
        <v>237</v>
      </c>
      <c r="K13" s="132" t="s">
        <v>238</v>
      </c>
    </row>
    <row r="14" spans="1:11" ht="12.75">
      <c r="A14" s="136">
        <v>12</v>
      </c>
      <c r="B14" s="131" t="s">
        <v>249</v>
      </c>
      <c r="C14" s="132" t="s">
        <v>250</v>
      </c>
      <c r="D14" s="130">
        <v>2400</v>
      </c>
      <c r="E14" s="130">
        <v>0</v>
      </c>
      <c r="F14" s="130">
        <v>2400</v>
      </c>
      <c r="G14" s="133">
        <v>0.0233</v>
      </c>
      <c r="H14" s="134">
        <v>24000</v>
      </c>
      <c r="I14" s="130">
        <v>0</v>
      </c>
      <c r="J14" s="132" t="s">
        <v>237</v>
      </c>
      <c r="K14" s="132" t="s">
        <v>238</v>
      </c>
    </row>
    <row r="15" spans="1:11" ht="12.75">
      <c r="A15" s="136">
        <v>13</v>
      </c>
      <c r="B15" s="131" t="s">
        <v>251</v>
      </c>
      <c r="C15" s="132" t="s">
        <v>252</v>
      </c>
      <c r="D15" s="130">
        <v>2400</v>
      </c>
      <c r="E15" s="130">
        <v>0</v>
      </c>
      <c r="F15" s="130">
        <v>2400</v>
      </c>
      <c r="G15" s="133">
        <v>0.0233</v>
      </c>
      <c r="H15" s="134">
        <v>24000</v>
      </c>
      <c r="I15" s="130">
        <v>0</v>
      </c>
      <c r="J15" s="132" t="s">
        <v>237</v>
      </c>
      <c r="K15" s="132" t="s">
        <v>238</v>
      </c>
    </row>
    <row r="16" spans="1:11" ht="12.75">
      <c r="A16" s="137"/>
      <c r="B16" s="138" t="s">
        <v>38</v>
      </c>
      <c r="C16" s="138"/>
      <c r="D16" s="138"/>
      <c r="E16" s="138"/>
      <c r="F16" s="138">
        <v>1467200</v>
      </c>
      <c r="G16" s="138">
        <v>14.2171</v>
      </c>
      <c r="H16" s="138">
        <v>14672000</v>
      </c>
      <c r="I16" s="138">
        <v>0</v>
      </c>
      <c r="J16" s="138"/>
      <c r="K16" s="138"/>
    </row>
  </sheetData>
  <sheetProtection/>
  <printOptions/>
  <pageMargins left="0.16" right="0.21" top="0.75" bottom="0.75" header="0.3" footer="0.3"/>
  <pageSetup horizontalDpi="600" verticalDpi="600" orientation="landscape" scale="80" r:id="rId1"/>
</worksheet>
</file>

<file path=xl/worksheets/sheet8.xml><?xml version="1.0" encoding="utf-8"?>
<worksheet xmlns="http://schemas.openxmlformats.org/spreadsheetml/2006/main" xmlns:r="http://schemas.openxmlformats.org/officeDocument/2006/relationships">
  <dimension ref="A1:K3"/>
  <sheetViews>
    <sheetView view="pageBreakPreview" zoomScale="60" zoomScalePageLayoutView="0" workbookViewId="0" topLeftCell="A1">
      <selection activeCell="A1" sqref="A1:K3"/>
    </sheetView>
  </sheetViews>
  <sheetFormatPr defaultColWidth="9.33203125" defaultRowHeight="12.75"/>
  <cols>
    <col min="1" max="1" width="6.5" style="0" bestFit="1" customWidth="1"/>
    <col min="2" max="2" width="19.83203125" style="0" bestFit="1" customWidth="1"/>
    <col min="3" max="3" width="21.83203125" style="0" bestFit="1" customWidth="1"/>
    <col min="4" max="4" width="11.33203125" style="0" bestFit="1" customWidth="1"/>
    <col min="5" max="5" width="11.5" style="0" bestFit="1" customWidth="1"/>
    <col min="6" max="6" width="12.83203125" style="0" bestFit="1" customWidth="1"/>
    <col min="7" max="7" width="6.83203125" style="0" bestFit="1" customWidth="1"/>
    <col min="8" max="8" width="11.16015625" style="0" bestFit="1" customWidth="1"/>
    <col min="9" max="9" width="11.66015625" style="0" bestFit="1" customWidth="1"/>
    <col min="10" max="10" width="5.66015625" style="0" bestFit="1" customWidth="1"/>
    <col min="11" max="11" width="9.5" style="0" bestFit="1" customWidth="1"/>
  </cols>
  <sheetData>
    <row r="1" spans="1:11" s="55" customFormat="1" ht="12.75">
      <c r="A1" s="135" t="s">
        <v>204</v>
      </c>
      <c r="B1" s="129" t="s">
        <v>253</v>
      </c>
      <c r="C1" s="129"/>
      <c r="D1" s="129"/>
      <c r="E1" s="129"/>
      <c r="F1" s="129"/>
      <c r="G1" s="129"/>
      <c r="H1" s="129"/>
      <c r="I1" s="129"/>
      <c r="J1" s="129"/>
      <c r="K1" s="129"/>
    </row>
    <row r="2" spans="1:11" s="55" customFormat="1" ht="12.75">
      <c r="A2" s="135" t="s">
        <v>227</v>
      </c>
      <c r="B2" s="129" t="s">
        <v>228</v>
      </c>
      <c r="C2" s="129" t="s">
        <v>229</v>
      </c>
      <c r="D2" s="129" t="s">
        <v>230</v>
      </c>
      <c r="E2" s="129" t="s">
        <v>231</v>
      </c>
      <c r="F2" s="129" t="s">
        <v>232</v>
      </c>
      <c r="G2" s="129" t="s">
        <v>233</v>
      </c>
      <c r="H2" s="129" t="s">
        <v>234</v>
      </c>
      <c r="I2" s="129" t="s">
        <v>235</v>
      </c>
      <c r="J2" s="129" t="s">
        <v>236</v>
      </c>
      <c r="K2" s="129" t="s">
        <v>66</v>
      </c>
    </row>
    <row r="3" spans="1:11" ht="12.75">
      <c r="A3" s="137"/>
      <c r="B3" s="138" t="s">
        <v>38</v>
      </c>
      <c r="C3" s="138"/>
      <c r="D3" s="138"/>
      <c r="E3" s="138"/>
      <c r="F3" s="138">
        <v>0</v>
      </c>
      <c r="G3" s="138">
        <v>0</v>
      </c>
      <c r="H3" s="138">
        <v>0</v>
      </c>
      <c r="I3" s="138">
        <v>0</v>
      </c>
      <c r="J3" s="138"/>
      <c r="K3" s="138"/>
    </row>
  </sheetData>
  <sheetProtection/>
  <printOptions/>
  <pageMargins left="0.7" right="0.7" top="0.75" bottom="0.75" header="0.3" footer="0.3"/>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K20"/>
  <sheetViews>
    <sheetView view="pageBreakPreview" zoomScale="60" zoomScalePageLayoutView="0" workbookViewId="0" topLeftCell="A1">
      <selection activeCell="A2" sqref="A2:IV2"/>
    </sheetView>
  </sheetViews>
  <sheetFormatPr defaultColWidth="9.33203125" defaultRowHeight="12.75"/>
  <cols>
    <col min="1" max="1" width="6.66015625" style="0" bestFit="1" customWidth="1"/>
    <col min="2" max="2" width="14.83203125" style="0" customWidth="1"/>
    <col min="3" max="3" width="41.83203125" style="0" bestFit="1" customWidth="1"/>
    <col min="4" max="4" width="7.83203125" style="0" customWidth="1"/>
    <col min="5" max="5" width="7" style="0" customWidth="1"/>
    <col min="6" max="6" width="12.33203125" style="0" customWidth="1"/>
    <col min="7" max="7" width="9.33203125" style="0" bestFit="1" customWidth="1"/>
    <col min="8" max="8" width="13.5" style="0" bestFit="1" customWidth="1"/>
    <col min="9" max="9" width="7.33203125" style="0" customWidth="1"/>
    <col min="10" max="10" width="6.16015625" style="0" bestFit="1" customWidth="1"/>
    <col min="11" max="11" width="27.33203125" style="0" customWidth="1"/>
  </cols>
  <sheetData>
    <row r="1" spans="1:11" s="55" customFormat="1" ht="12.75">
      <c r="A1" s="135" t="s">
        <v>206</v>
      </c>
      <c r="B1" s="129" t="s">
        <v>254</v>
      </c>
      <c r="C1" s="129"/>
      <c r="D1" s="129"/>
      <c r="E1" s="129"/>
      <c r="F1" s="129"/>
      <c r="G1" s="129"/>
      <c r="H1" s="129"/>
      <c r="I1" s="129"/>
      <c r="J1" s="129"/>
      <c r="K1" s="129"/>
    </row>
    <row r="2" spans="1:11" s="145" customFormat="1" ht="28.5" customHeight="1">
      <c r="A2" s="144" t="s">
        <v>227</v>
      </c>
      <c r="B2" s="142" t="s">
        <v>228</v>
      </c>
      <c r="C2" s="142" t="s">
        <v>229</v>
      </c>
      <c r="D2" s="142" t="s">
        <v>230</v>
      </c>
      <c r="E2" s="142" t="s">
        <v>231</v>
      </c>
      <c r="F2" s="142" t="s">
        <v>232</v>
      </c>
      <c r="G2" s="142" t="s">
        <v>233</v>
      </c>
      <c r="H2" s="142" t="s">
        <v>234</v>
      </c>
      <c r="I2" s="142" t="s">
        <v>235</v>
      </c>
      <c r="J2" s="142" t="s">
        <v>236</v>
      </c>
      <c r="K2" s="142" t="s">
        <v>66</v>
      </c>
    </row>
    <row r="3" spans="1:11" ht="12.75">
      <c r="A3" s="136">
        <v>1</v>
      </c>
      <c r="B3" s="131" t="s">
        <v>255</v>
      </c>
      <c r="C3" s="132" t="s">
        <v>256</v>
      </c>
      <c r="D3" s="130">
        <v>24000</v>
      </c>
      <c r="E3" s="130">
        <v>0</v>
      </c>
      <c r="F3" s="130">
        <v>24000</v>
      </c>
      <c r="G3" s="133">
        <v>0.2326</v>
      </c>
      <c r="H3" s="134">
        <v>240000</v>
      </c>
      <c r="I3" s="130">
        <v>0</v>
      </c>
      <c r="J3" s="132" t="s">
        <v>257</v>
      </c>
      <c r="K3" s="132" t="s">
        <v>258</v>
      </c>
    </row>
    <row r="4" spans="1:11" ht="12.75">
      <c r="A4" s="136">
        <v>2</v>
      </c>
      <c r="B4" s="131" t="s">
        <v>259</v>
      </c>
      <c r="C4" s="132" t="s">
        <v>260</v>
      </c>
      <c r="D4" s="130">
        <v>19200</v>
      </c>
      <c r="E4" s="130">
        <v>0</v>
      </c>
      <c r="F4" s="130">
        <v>19200</v>
      </c>
      <c r="G4" s="133">
        <v>0.186</v>
      </c>
      <c r="H4" s="134">
        <v>192000</v>
      </c>
      <c r="I4" s="130">
        <v>0</v>
      </c>
      <c r="J4" s="132" t="s">
        <v>257</v>
      </c>
      <c r="K4" s="132" t="s">
        <v>258</v>
      </c>
    </row>
    <row r="5" spans="1:11" ht="12.75">
      <c r="A5" s="136">
        <v>3</v>
      </c>
      <c r="B5" s="131" t="s">
        <v>261</v>
      </c>
      <c r="C5" s="132" t="s">
        <v>262</v>
      </c>
      <c r="D5" s="130">
        <v>12000</v>
      </c>
      <c r="E5" s="130">
        <v>0</v>
      </c>
      <c r="F5" s="130">
        <v>12000</v>
      </c>
      <c r="G5" s="133">
        <v>0.1163</v>
      </c>
      <c r="H5" s="134">
        <v>120000</v>
      </c>
      <c r="I5" s="130">
        <v>0</v>
      </c>
      <c r="J5" s="132" t="s">
        <v>257</v>
      </c>
      <c r="K5" s="132" t="s">
        <v>263</v>
      </c>
    </row>
    <row r="6" spans="1:11" ht="12.75">
      <c r="A6" s="136">
        <v>4</v>
      </c>
      <c r="B6" s="131" t="s">
        <v>264</v>
      </c>
      <c r="C6" s="132" t="s">
        <v>265</v>
      </c>
      <c r="D6" s="130">
        <v>4800</v>
      </c>
      <c r="E6" s="130">
        <v>0</v>
      </c>
      <c r="F6" s="130">
        <v>4800</v>
      </c>
      <c r="G6" s="133">
        <v>0.0465</v>
      </c>
      <c r="H6" s="134">
        <v>48000</v>
      </c>
      <c r="I6" s="130">
        <v>0</v>
      </c>
      <c r="J6" s="132" t="s">
        <v>257</v>
      </c>
      <c r="K6" s="132" t="s">
        <v>258</v>
      </c>
    </row>
    <row r="7" spans="1:11" ht="12.75">
      <c r="A7" s="136">
        <v>5</v>
      </c>
      <c r="B7" s="131" t="s">
        <v>266</v>
      </c>
      <c r="C7" s="132" t="s">
        <v>267</v>
      </c>
      <c r="D7" s="130">
        <v>4800</v>
      </c>
      <c r="E7" s="130">
        <v>0</v>
      </c>
      <c r="F7" s="130">
        <v>4800</v>
      </c>
      <c r="G7" s="133">
        <v>0.0465</v>
      </c>
      <c r="H7" s="134">
        <v>48000</v>
      </c>
      <c r="I7" s="130">
        <v>0</v>
      </c>
      <c r="J7" s="132" t="s">
        <v>257</v>
      </c>
      <c r="K7" s="132" t="s">
        <v>263</v>
      </c>
    </row>
    <row r="8" spans="1:11" ht="12.75">
      <c r="A8" s="136">
        <v>6</v>
      </c>
      <c r="B8" s="131" t="s">
        <v>268</v>
      </c>
      <c r="C8" s="132" t="s">
        <v>269</v>
      </c>
      <c r="D8" s="130">
        <v>4800</v>
      </c>
      <c r="E8" s="130">
        <v>0</v>
      </c>
      <c r="F8" s="130">
        <v>4800</v>
      </c>
      <c r="G8" s="133">
        <v>0.0465</v>
      </c>
      <c r="H8" s="134">
        <v>48000</v>
      </c>
      <c r="I8" s="130">
        <v>0</v>
      </c>
      <c r="J8" s="132" t="s">
        <v>257</v>
      </c>
      <c r="K8" s="132" t="s">
        <v>263</v>
      </c>
    </row>
    <row r="9" spans="1:11" ht="12.75">
      <c r="A9" s="136">
        <v>7</v>
      </c>
      <c r="B9" s="131" t="s">
        <v>270</v>
      </c>
      <c r="C9" s="132" t="s">
        <v>271</v>
      </c>
      <c r="D9" s="130">
        <v>4800</v>
      </c>
      <c r="E9" s="130">
        <v>0</v>
      </c>
      <c r="F9" s="130">
        <v>4800</v>
      </c>
      <c r="G9" s="133">
        <v>0.0465</v>
      </c>
      <c r="H9" s="134">
        <v>48000</v>
      </c>
      <c r="I9" s="130">
        <v>0</v>
      </c>
      <c r="J9" s="132" t="s">
        <v>257</v>
      </c>
      <c r="K9" s="132" t="s">
        <v>258</v>
      </c>
    </row>
    <row r="10" spans="1:11" ht="12.75">
      <c r="A10" s="136">
        <v>8</v>
      </c>
      <c r="B10" s="131" t="s">
        <v>272</v>
      </c>
      <c r="C10" s="132" t="s">
        <v>273</v>
      </c>
      <c r="D10" s="130">
        <v>4800</v>
      </c>
      <c r="E10" s="130">
        <v>0</v>
      </c>
      <c r="F10" s="130">
        <v>4800</v>
      </c>
      <c r="G10" s="133">
        <v>0.0465</v>
      </c>
      <c r="H10" s="134">
        <v>48000</v>
      </c>
      <c r="I10" s="130">
        <v>0</v>
      </c>
      <c r="J10" s="132" t="s">
        <v>257</v>
      </c>
      <c r="K10" s="132" t="s">
        <v>258</v>
      </c>
    </row>
    <row r="11" spans="1:11" ht="12.75">
      <c r="A11" s="136">
        <v>9</v>
      </c>
      <c r="B11" s="131" t="s">
        <v>274</v>
      </c>
      <c r="C11" s="132" t="s">
        <v>275</v>
      </c>
      <c r="D11" s="130">
        <v>4800</v>
      </c>
      <c r="E11" s="130">
        <v>0</v>
      </c>
      <c r="F11" s="130">
        <v>4800</v>
      </c>
      <c r="G11" s="133">
        <v>0.0465</v>
      </c>
      <c r="H11" s="134">
        <v>48000</v>
      </c>
      <c r="I11" s="130">
        <v>0</v>
      </c>
      <c r="J11" s="132" t="s">
        <v>257</v>
      </c>
      <c r="K11" s="132" t="s">
        <v>258</v>
      </c>
    </row>
    <row r="12" spans="1:11" ht="12.75">
      <c r="A12" s="136">
        <v>10</v>
      </c>
      <c r="B12" s="131" t="s">
        <v>276</v>
      </c>
      <c r="C12" s="132" t="s">
        <v>277</v>
      </c>
      <c r="D12" s="130">
        <v>2400</v>
      </c>
      <c r="E12" s="130">
        <v>0</v>
      </c>
      <c r="F12" s="130">
        <v>2400</v>
      </c>
      <c r="G12" s="133">
        <v>0.0233</v>
      </c>
      <c r="H12" s="134">
        <v>24000</v>
      </c>
      <c r="I12" s="130">
        <v>0</v>
      </c>
      <c r="J12" s="132" t="s">
        <v>257</v>
      </c>
      <c r="K12" s="132" t="s">
        <v>258</v>
      </c>
    </row>
    <row r="13" spans="1:11" ht="12.75">
      <c r="A13" s="136">
        <v>11</v>
      </c>
      <c r="B13" s="131" t="s">
        <v>278</v>
      </c>
      <c r="C13" s="132" t="s">
        <v>279</v>
      </c>
      <c r="D13" s="130">
        <v>2400</v>
      </c>
      <c r="E13" s="130">
        <v>0</v>
      </c>
      <c r="F13" s="130">
        <v>2400</v>
      </c>
      <c r="G13" s="133">
        <v>0.0233</v>
      </c>
      <c r="H13" s="134">
        <v>24000</v>
      </c>
      <c r="I13" s="130">
        <v>0</v>
      </c>
      <c r="J13" s="132" t="s">
        <v>257</v>
      </c>
      <c r="K13" s="132" t="s">
        <v>263</v>
      </c>
    </row>
    <row r="14" spans="1:11" ht="12.75">
      <c r="A14" s="136">
        <v>12</v>
      </c>
      <c r="B14" s="131" t="s">
        <v>280</v>
      </c>
      <c r="C14" s="132" t="s">
        <v>281</v>
      </c>
      <c r="D14" s="130">
        <v>2400</v>
      </c>
      <c r="E14" s="130">
        <v>0</v>
      </c>
      <c r="F14" s="130">
        <v>2400</v>
      </c>
      <c r="G14" s="133">
        <v>0.0233</v>
      </c>
      <c r="H14" s="134">
        <v>24000</v>
      </c>
      <c r="I14" s="130">
        <v>0</v>
      </c>
      <c r="J14" s="132" t="s">
        <v>257</v>
      </c>
      <c r="K14" s="132" t="s">
        <v>258</v>
      </c>
    </row>
    <row r="15" spans="1:11" ht="12.75">
      <c r="A15" s="136">
        <v>13</v>
      </c>
      <c r="B15" s="131" t="s">
        <v>282</v>
      </c>
      <c r="C15" s="132" t="s">
        <v>283</v>
      </c>
      <c r="D15" s="130">
        <v>2400</v>
      </c>
      <c r="E15" s="130">
        <v>0</v>
      </c>
      <c r="F15" s="130">
        <v>2400</v>
      </c>
      <c r="G15" s="133">
        <v>0.0233</v>
      </c>
      <c r="H15" s="134">
        <v>24000</v>
      </c>
      <c r="I15" s="130">
        <v>0</v>
      </c>
      <c r="J15" s="132" t="s">
        <v>257</v>
      </c>
      <c r="K15" s="132" t="s">
        <v>263</v>
      </c>
    </row>
    <row r="16" spans="1:11" ht="12.75">
      <c r="A16" s="136">
        <v>14</v>
      </c>
      <c r="B16" s="131" t="s">
        <v>284</v>
      </c>
      <c r="C16" s="132" t="s">
        <v>285</v>
      </c>
      <c r="D16" s="130">
        <v>2400</v>
      </c>
      <c r="E16" s="130">
        <v>0</v>
      </c>
      <c r="F16" s="130">
        <v>2400</v>
      </c>
      <c r="G16" s="133">
        <v>0.0233</v>
      </c>
      <c r="H16" s="134">
        <v>24000</v>
      </c>
      <c r="I16" s="130">
        <v>0</v>
      </c>
      <c r="J16" s="132" t="s">
        <v>257</v>
      </c>
      <c r="K16" s="132" t="s">
        <v>263</v>
      </c>
    </row>
    <row r="17" spans="1:11" ht="12.75">
      <c r="A17" s="136">
        <v>15</v>
      </c>
      <c r="B17" s="131" t="s">
        <v>286</v>
      </c>
      <c r="C17" s="132" t="s">
        <v>287</v>
      </c>
      <c r="D17" s="130">
        <v>2400</v>
      </c>
      <c r="E17" s="130">
        <v>0</v>
      </c>
      <c r="F17" s="130">
        <v>2400</v>
      </c>
      <c r="G17" s="133">
        <v>0.0233</v>
      </c>
      <c r="H17" s="134">
        <v>24000</v>
      </c>
      <c r="I17" s="130">
        <v>0</v>
      </c>
      <c r="J17" s="132" t="s">
        <v>257</v>
      </c>
      <c r="K17" s="132" t="s">
        <v>258</v>
      </c>
    </row>
    <row r="18" spans="1:11" ht="12.75">
      <c r="A18" s="136">
        <v>16</v>
      </c>
      <c r="B18" s="131" t="s">
        <v>288</v>
      </c>
      <c r="C18" s="132" t="s">
        <v>289</v>
      </c>
      <c r="D18" s="130">
        <v>2400</v>
      </c>
      <c r="E18" s="130">
        <v>0</v>
      </c>
      <c r="F18" s="130">
        <v>2400</v>
      </c>
      <c r="G18" s="133">
        <v>0.0233</v>
      </c>
      <c r="H18" s="134">
        <v>24000</v>
      </c>
      <c r="I18" s="130">
        <v>0</v>
      </c>
      <c r="J18" s="132" t="s">
        <v>257</v>
      </c>
      <c r="K18" s="132" t="s">
        <v>263</v>
      </c>
    </row>
    <row r="19" spans="1:11" ht="12.75">
      <c r="A19" s="136">
        <v>17</v>
      </c>
      <c r="B19" s="131" t="s">
        <v>290</v>
      </c>
      <c r="C19" s="132" t="s">
        <v>291</v>
      </c>
      <c r="D19" s="130">
        <v>2400</v>
      </c>
      <c r="E19" s="130">
        <v>0</v>
      </c>
      <c r="F19" s="130">
        <v>2400</v>
      </c>
      <c r="G19" s="133">
        <v>0.0233</v>
      </c>
      <c r="H19" s="134">
        <v>24000</v>
      </c>
      <c r="I19" s="130">
        <v>0</v>
      </c>
      <c r="J19" s="132" t="s">
        <v>257</v>
      </c>
      <c r="K19" s="132" t="s">
        <v>258</v>
      </c>
    </row>
    <row r="20" spans="1:11" ht="12.75">
      <c r="A20" s="137"/>
      <c r="B20" s="138" t="s">
        <v>38</v>
      </c>
      <c r="C20" s="138"/>
      <c r="D20" s="138"/>
      <c r="E20" s="138"/>
      <c r="F20" s="138">
        <v>103200</v>
      </c>
      <c r="G20" s="138">
        <v>1</v>
      </c>
      <c r="H20" s="138">
        <v>1032000</v>
      </c>
      <c r="I20" s="138">
        <v>0</v>
      </c>
      <c r="J20" s="138"/>
      <c r="K20" s="138"/>
    </row>
  </sheetData>
  <sheetProtection/>
  <printOptions/>
  <pageMargins left="0.7" right="0.7" top="0.75" bottom="0.75" header="0.3" footer="0.3"/>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subject/>
  <dc:creator>1171</dc:creator>
  <cp:keywords/>
  <dc:description/>
  <cp:lastModifiedBy>admin</cp:lastModifiedBy>
  <cp:lastPrinted>2021-01-18T12:32:41Z</cp:lastPrinted>
  <dcterms:created xsi:type="dcterms:W3CDTF">2016-01-05T09:38:22Z</dcterms:created>
  <dcterms:modified xsi:type="dcterms:W3CDTF">2021-01-28T09:09:15Z</dcterms:modified>
  <cp:category/>
  <cp:version/>
  <cp:contentType/>
  <cp:contentStatus/>
</cp:coreProperties>
</file>